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250723890f36c884/Skrivebord/"/>
    </mc:Choice>
  </mc:AlternateContent>
  <xr:revisionPtr revIDLastSave="0" documentId="8_{599F9E6C-6987-41DE-9E4E-0B5A39A55D9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uder Cup 2024" sheetId="1" r:id="rId1"/>
    <sheet name="Nøgle" sheetId="3" r:id="rId2"/>
    <sheet name="Point" sheetId="6" r:id="rId3"/>
    <sheet name="SPH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9" i="1" l="1"/>
  <c r="D69" i="1"/>
  <c r="J92" i="1"/>
  <c r="D92" i="1"/>
  <c r="E129" i="1"/>
  <c r="B129" i="1"/>
  <c r="E125" i="1"/>
  <c r="B125" i="1"/>
  <c r="E101" i="1"/>
  <c r="E149" i="1"/>
  <c r="F149" i="1" s="1"/>
  <c r="E148" i="1"/>
  <c r="B148" i="1"/>
  <c r="E144" i="1"/>
  <c r="B144" i="1"/>
  <c r="E140" i="1"/>
  <c r="B140" i="1"/>
  <c r="E132" i="1"/>
  <c r="B132" i="1"/>
  <c r="E119" i="1"/>
  <c r="E122" i="1"/>
  <c r="B122" i="1"/>
  <c r="E118" i="1"/>
  <c r="B118" i="1"/>
  <c r="N146" i="1"/>
  <c r="N148" i="1"/>
  <c r="N150" i="1"/>
  <c r="B1" i="8"/>
  <c r="A1" i="8"/>
  <c r="B1" i="3" l="1"/>
  <c r="B2" i="3"/>
  <c r="B3" i="3"/>
  <c r="B4" i="3"/>
  <c r="F101" i="1"/>
  <c r="A1" i="3"/>
  <c r="A2" i="3"/>
  <c r="A3" i="3"/>
  <c r="A4" i="3"/>
  <c r="A5" i="3"/>
  <c r="F119" i="1" l="1"/>
  <c r="E100" i="1"/>
  <c r="F100" i="1" s="1"/>
  <c r="J98" i="1" a="1"/>
  <c r="J98" i="1" s="1"/>
  <c r="E102" i="1"/>
  <c r="F102" i="1" s="1"/>
  <c r="E123" i="1"/>
  <c r="F123" i="1" s="1"/>
  <c r="B123" i="1"/>
  <c r="B119" i="1"/>
  <c r="F118" i="1"/>
  <c r="E107" i="1"/>
  <c r="F107" i="1" s="1"/>
  <c r="B107" i="1"/>
  <c r="A452" i="1" l="1"/>
  <c r="A436" i="1"/>
  <c r="A420" i="1"/>
  <c r="A404" i="1"/>
  <c r="A388" i="1"/>
  <c r="A372" i="1"/>
  <c r="A358" i="1"/>
  <c r="A342" i="1"/>
  <c r="A326" i="1"/>
  <c r="A312" i="1"/>
  <c r="A296" i="1"/>
  <c r="A280" i="1"/>
  <c r="A266" i="1"/>
  <c r="A250" i="1"/>
  <c r="A234" i="1"/>
  <c r="A220" i="1"/>
  <c r="A204" i="1"/>
  <c r="A188" i="1"/>
  <c r="N168" i="1"/>
  <c r="N166" i="1"/>
  <c r="N164" i="1"/>
  <c r="N162" i="1"/>
  <c r="J162" i="1" s="1"/>
  <c r="N160" i="1"/>
  <c r="N158" i="1"/>
  <c r="N156" i="1"/>
  <c r="N154" i="1"/>
  <c r="N152" i="1"/>
  <c r="J118" i="1" a="1"/>
  <c r="J118" i="1" s="1"/>
  <c r="J143" i="1" a="1"/>
  <c r="J143" i="1" s="1"/>
  <c r="J144" i="1" a="1"/>
  <c r="J144" i="1" s="1"/>
  <c r="J145" i="1" a="1"/>
  <c r="J145" i="1" s="1"/>
  <c r="J142" i="1" a="1"/>
  <c r="J142" i="1" s="1"/>
  <c r="J139" i="1" a="1"/>
  <c r="J139" i="1" s="1"/>
  <c r="J140" i="1" a="1"/>
  <c r="J140" i="1" s="1"/>
  <c r="J141" i="1" a="1"/>
  <c r="J141" i="1" s="1"/>
  <c r="J138" i="1" a="1"/>
  <c r="J138" i="1" s="1"/>
  <c r="J135" i="1" a="1"/>
  <c r="J135" i="1" s="1"/>
  <c r="J136" i="1" a="1"/>
  <c r="J136" i="1" s="1"/>
  <c r="J137" i="1" a="1"/>
  <c r="J137" i="1" s="1"/>
  <c r="J134" i="1" a="1"/>
  <c r="J134" i="1" s="1"/>
  <c r="J131" i="1" a="1"/>
  <c r="J131" i="1" s="1"/>
  <c r="J132" i="1" a="1"/>
  <c r="J132" i="1" s="1"/>
  <c r="J133" i="1" a="1"/>
  <c r="J133" i="1" s="1"/>
  <c r="J130" i="1" a="1"/>
  <c r="J130" i="1" s="1"/>
  <c r="J127" i="1" a="1"/>
  <c r="J127" i="1" s="1"/>
  <c r="J128" i="1" a="1"/>
  <c r="J128" i="1" s="1"/>
  <c r="J129" i="1" a="1"/>
  <c r="J129" i="1" s="1"/>
  <c r="J126" i="1" a="1"/>
  <c r="J126" i="1" s="1"/>
  <c r="J123" i="1" a="1"/>
  <c r="J123" i="1" s="1"/>
  <c r="J124" i="1" a="1"/>
  <c r="J124" i="1" s="1"/>
  <c r="J125" i="1" a="1"/>
  <c r="J125" i="1" s="1"/>
  <c r="J122" i="1" a="1"/>
  <c r="J122" i="1" s="1"/>
  <c r="J119" i="1" a="1"/>
  <c r="J119" i="1" s="1"/>
  <c r="J120" i="1" a="1"/>
  <c r="J120" i="1" s="1"/>
  <c r="J121" i="1" a="1"/>
  <c r="J121" i="1" s="1"/>
  <c r="J115" i="1" a="1"/>
  <c r="J115" i="1" s="1"/>
  <c r="J116" i="1" a="1"/>
  <c r="J116" i="1" s="1"/>
  <c r="J117" i="1" a="1"/>
  <c r="J117" i="1" s="1"/>
  <c r="J114" i="1" a="1"/>
  <c r="J114" i="1" s="1"/>
  <c r="J111" i="1" a="1"/>
  <c r="J111" i="1" s="1"/>
  <c r="J112" i="1" a="1"/>
  <c r="J112" i="1" s="1"/>
  <c r="J113" i="1" a="1"/>
  <c r="J113" i="1" s="1"/>
  <c r="J110" i="1" a="1"/>
  <c r="J110" i="1" s="1"/>
  <c r="J107" i="1" a="1"/>
  <c r="J107" i="1" s="1"/>
  <c r="J108" i="1" a="1"/>
  <c r="J108" i="1" s="1"/>
  <c r="J109" i="1" a="1"/>
  <c r="J109" i="1" s="1"/>
  <c r="J106" i="1" a="1"/>
  <c r="J106" i="1" s="1"/>
  <c r="K109" i="1"/>
  <c r="J103" i="1" a="1"/>
  <c r="J103" i="1" s="1"/>
  <c r="J104" i="1" a="1"/>
  <c r="J104" i="1" s="1"/>
  <c r="J105" i="1" a="1"/>
  <c r="J105" i="1" s="1"/>
  <c r="J102" i="1" a="1"/>
  <c r="J102" i="1" s="1"/>
  <c r="J154" i="1" l="1"/>
  <c r="J168" i="1"/>
  <c r="J152" i="1"/>
  <c r="J158" i="1"/>
  <c r="J164" i="1"/>
  <c r="J166" i="1"/>
  <c r="J99" i="1" a="1"/>
  <c r="J99" i="1" s="1"/>
  <c r="J100" i="1" a="1"/>
  <c r="J100" i="1" s="1"/>
  <c r="J101" i="1" a="1"/>
  <c r="J101" i="1" s="1"/>
  <c r="B151" i="1"/>
  <c r="B150" i="1"/>
  <c r="L109" i="1" l="1"/>
  <c r="B146" i="1"/>
  <c r="E146" i="1"/>
  <c r="F146" i="1" s="1"/>
  <c r="B147" i="1"/>
  <c r="E147" i="1"/>
  <c r="F147" i="1" s="1"/>
  <c r="F148" i="1"/>
  <c r="B149" i="1"/>
  <c r="E150" i="1"/>
  <c r="F150" i="1" s="1"/>
  <c r="E151" i="1"/>
  <c r="F151" i="1" s="1"/>
  <c r="B152" i="1"/>
  <c r="E152" i="1"/>
  <c r="F152" i="1" s="1"/>
  <c r="B153" i="1"/>
  <c r="E153" i="1"/>
  <c r="F153" i="1" s="1"/>
  <c r="B154" i="1"/>
  <c r="E154" i="1"/>
  <c r="F154" i="1" s="1"/>
  <c r="B155" i="1"/>
  <c r="E155" i="1"/>
  <c r="F155" i="1" s="1"/>
  <c r="B156" i="1"/>
  <c r="E156" i="1"/>
  <c r="F156" i="1" s="1"/>
  <c r="B157" i="1"/>
  <c r="E157" i="1"/>
  <c r="F157" i="1" s="1"/>
  <c r="B158" i="1"/>
  <c r="E158" i="1"/>
  <c r="F158" i="1" s="1"/>
  <c r="B159" i="1"/>
  <c r="E159" i="1"/>
  <c r="F159" i="1" s="1"/>
  <c r="B160" i="1"/>
  <c r="E160" i="1"/>
  <c r="F160" i="1" s="1"/>
  <c r="B161" i="1"/>
  <c r="E161" i="1"/>
  <c r="F161" i="1" s="1"/>
  <c r="B162" i="1"/>
  <c r="E162" i="1"/>
  <c r="F162" i="1" s="1"/>
  <c r="B163" i="1"/>
  <c r="E163" i="1"/>
  <c r="F163" i="1" s="1"/>
  <c r="B164" i="1"/>
  <c r="E164" i="1"/>
  <c r="F164" i="1" s="1"/>
  <c r="B165" i="1"/>
  <c r="E165" i="1"/>
  <c r="F165" i="1" s="1"/>
  <c r="B166" i="1"/>
  <c r="E166" i="1"/>
  <c r="F166" i="1" s="1"/>
  <c r="B167" i="1"/>
  <c r="E167" i="1"/>
  <c r="F167" i="1" s="1"/>
  <c r="B168" i="1"/>
  <c r="E168" i="1"/>
  <c r="F168" i="1" s="1"/>
  <c r="B169" i="1"/>
  <c r="E169" i="1"/>
  <c r="F169" i="1" s="1"/>
  <c r="G156" i="1" l="1"/>
  <c r="E179" i="1"/>
  <c r="E177" i="1"/>
  <c r="G162" i="1"/>
  <c r="G160" i="1"/>
  <c r="G150" i="1"/>
  <c r="G154" i="1"/>
  <c r="G148" i="1"/>
  <c r="G158" i="1"/>
  <c r="G164" i="1"/>
  <c r="G146" i="1"/>
  <c r="G166" i="1"/>
  <c r="G168" i="1"/>
  <c r="G152" i="1"/>
  <c r="B102" i="1"/>
  <c r="G404" i="1" l="1"/>
  <c r="D361" i="1"/>
  <c r="D360" i="1"/>
  <c r="D359" i="1"/>
  <c r="D358" i="1"/>
  <c r="D345" i="1"/>
  <c r="D344" i="1"/>
  <c r="D343" i="1"/>
  <c r="D342" i="1"/>
  <c r="D329" i="1"/>
  <c r="D328" i="1"/>
  <c r="D327" i="1"/>
  <c r="D326" i="1"/>
  <c r="D315" i="1"/>
  <c r="D314" i="1"/>
  <c r="D313" i="1"/>
  <c r="D312" i="1"/>
  <c r="D299" i="1"/>
  <c r="D298" i="1"/>
  <c r="D297" i="1"/>
  <c r="D296" i="1"/>
  <c r="D283" i="1"/>
  <c r="D282" i="1"/>
  <c r="D281" i="1"/>
  <c r="D280" i="1"/>
  <c r="D269" i="1"/>
  <c r="D268" i="1"/>
  <c r="D267" i="1"/>
  <c r="D266" i="1"/>
  <c r="D253" i="1"/>
  <c r="D252" i="1"/>
  <c r="D251" i="1"/>
  <c r="D250" i="1"/>
  <c r="D237" i="1"/>
  <c r="D236" i="1"/>
  <c r="D235" i="1"/>
  <c r="D234" i="1"/>
  <c r="D223" i="1"/>
  <c r="D222" i="1"/>
  <c r="D221" i="1"/>
  <c r="D220" i="1"/>
  <c r="D207" i="1"/>
  <c r="D206" i="1"/>
  <c r="D205" i="1"/>
  <c r="D204" i="1"/>
  <c r="D191" i="1"/>
  <c r="D190" i="1"/>
  <c r="D189" i="1"/>
  <c r="D188" i="1"/>
  <c r="D179" i="1"/>
  <c r="D178" i="1"/>
  <c r="D177" i="1"/>
  <c r="D176" i="1"/>
  <c r="L169" i="1"/>
  <c r="K169" i="1"/>
  <c r="E455" i="1"/>
  <c r="B455" i="1"/>
  <c r="E454" i="1"/>
  <c r="B454" i="1"/>
  <c r="B453" i="1"/>
  <c r="B452" i="1"/>
  <c r="L165" i="1"/>
  <c r="K165" i="1"/>
  <c r="E439" i="1"/>
  <c r="B439" i="1"/>
  <c r="E438" i="1"/>
  <c r="B438" i="1"/>
  <c r="E437" i="1"/>
  <c r="B437" i="1"/>
  <c r="E436" i="1"/>
  <c r="B436" i="1"/>
  <c r="L161" i="1"/>
  <c r="K161" i="1"/>
  <c r="B423" i="1"/>
  <c r="B422" i="1"/>
  <c r="E421" i="1"/>
  <c r="B421" i="1"/>
  <c r="E420" i="1"/>
  <c r="B420" i="1"/>
  <c r="L157" i="1"/>
  <c r="K157" i="1"/>
  <c r="E407" i="1"/>
  <c r="B407" i="1"/>
  <c r="E406" i="1"/>
  <c r="B406" i="1"/>
  <c r="E405" i="1"/>
  <c r="B405" i="1"/>
  <c r="B404" i="1"/>
  <c r="L153" i="1"/>
  <c r="K153" i="1"/>
  <c r="E391" i="1"/>
  <c r="B391" i="1"/>
  <c r="E390" i="1"/>
  <c r="B390" i="1"/>
  <c r="E389" i="1"/>
  <c r="B389" i="1"/>
  <c r="B388" i="1"/>
  <c r="K149" i="1"/>
  <c r="B375" i="1"/>
  <c r="B374" i="1"/>
  <c r="E373" i="1"/>
  <c r="B373" i="1"/>
  <c r="E372" i="1"/>
  <c r="B372" i="1"/>
  <c r="L145" i="1"/>
  <c r="K145" i="1"/>
  <c r="E145" i="1"/>
  <c r="F145" i="1" s="1"/>
  <c r="B145" i="1"/>
  <c r="B361" i="1" s="1"/>
  <c r="F144" i="1"/>
  <c r="B360" i="1"/>
  <c r="E143" i="1"/>
  <c r="F143" i="1" s="1"/>
  <c r="B143" i="1"/>
  <c r="B359" i="1" s="1"/>
  <c r="E142" i="1"/>
  <c r="F142" i="1" s="1"/>
  <c r="B142" i="1"/>
  <c r="B358" i="1" s="1"/>
  <c r="L141" i="1"/>
  <c r="K141" i="1"/>
  <c r="E141" i="1"/>
  <c r="F141" i="1" s="1"/>
  <c r="B141" i="1"/>
  <c r="B345" i="1" s="1"/>
  <c r="F140" i="1"/>
  <c r="B344" i="1"/>
  <c r="E139" i="1"/>
  <c r="F139" i="1" s="1"/>
  <c r="B139" i="1"/>
  <c r="B343" i="1" s="1"/>
  <c r="E138" i="1"/>
  <c r="F138" i="1" s="1"/>
  <c r="B138" i="1"/>
  <c r="B342" i="1" s="1"/>
  <c r="L137" i="1"/>
  <c r="K137" i="1"/>
  <c r="E137" i="1"/>
  <c r="F137" i="1" s="1"/>
  <c r="B137" i="1"/>
  <c r="B329" i="1" s="1"/>
  <c r="E136" i="1"/>
  <c r="F136" i="1" s="1"/>
  <c r="B136" i="1"/>
  <c r="B328" i="1" s="1"/>
  <c r="E135" i="1"/>
  <c r="F135" i="1" s="1"/>
  <c r="B135" i="1"/>
  <c r="B327" i="1" s="1"/>
  <c r="E134" i="1"/>
  <c r="F134" i="1" s="1"/>
  <c r="B134" i="1"/>
  <c r="B326" i="1" s="1"/>
  <c r="L133" i="1"/>
  <c r="K133" i="1"/>
  <c r="E133" i="1"/>
  <c r="F133" i="1" s="1"/>
  <c r="B133" i="1"/>
  <c r="B315" i="1" s="1"/>
  <c r="F132" i="1"/>
  <c r="B314" i="1"/>
  <c r="E131" i="1"/>
  <c r="F131" i="1" s="1"/>
  <c r="B131" i="1"/>
  <c r="B313" i="1" s="1"/>
  <c r="E130" i="1"/>
  <c r="F130" i="1" s="1"/>
  <c r="B130" i="1"/>
  <c r="B312" i="1" s="1"/>
  <c r="L129" i="1"/>
  <c r="K129" i="1"/>
  <c r="F129" i="1"/>
  <c r="B299" i="1"/>
  <c r="E128" i="1"/>
  <c r="F128" i="1" s="1"/>
  <c r="B128" i="1"/>
  <c r="B298" i="1" s="1"/>
  <c r="E127" i="1"/>
  <c r="F127" i="1" s="1"/>
  <c r="B127" i="1"/>
  <c r="B297" i="1" s="1"/>
  <c r="E126" i="1"/>
  <c r="F126" i="1" s="1"/>
  <c r="B126" i="1"/>
  <c r="B296" i="1" s="1"/>
  <c r="L125" i="1"/>
  <c r="K125" i="1"/>
  <c r="F125" i="1"/>
  <c r="B283" i="1"/>
  <c r="E124" i="1"/>
  <c r="F124" i="1" s="1"/>
  <c r="B124" i="1"/>
  <c r="B282" i="1" s="1"/>
  <c r="B281" i="1"/>
  <c r="F122" i="1"/>
  <c r="B280" i="1"/>
  <c r="L121" i="1"/>
  <c r="K121" i="1"/>
  <c r="E121" i="1"/>
  <c r="F121" i="1" s="1"/>
  <c r="B121" i="1"/>
  <c r="B269" i="1" s="1"/>
  <c r="E120" i="1"/>
  <c r="F120" i="1" s="1"/>
  <c r="B120" i="1"/>
  <c r="B268" i="1" s="1"/>
  <c r="B267" i="1"/>
  <c r="B266" i="1"/>
  <c r="L117" i="1"/>
  <c r="K117" i="1"/>
  <c r="E117" i="1"/>
  <c r="F117" i="1" s="1"/>
  <c r="B117" i="1"/>
  <c r="B253" i="1" s="1"/>
  <c r="E116" i="1"/>
  <c r="F116" i="1" s="1"/>
  <c r="B116" i="1"/>
  <c r="B252" i="1" s="1"/>
  <c r="E115" i="1"/>
  <c r="F115" i="1" s="1"/>
  <c r="B115" i="1"/>
  <c r="B251" i="1" s="1"/>
  <c r="E114" i="1"/>
  <c r="F114" i="1" s="1"/>
  <c r="B114" i="1"/>
  <c r="B250" i="1" s="1"/>
  <c r="L113" i="1"/>
  <c r="K113" i="1"/>
  <c r="E113" i="1"/>
  <c r="F113" i="1" s="1"/>
  <c r="B113" i="1"/>
  <c r="B237" i="1" s="1"/>
  <c r="E112" i="1"/>
  <c r="F112" i="1" s="1"/>
  <c r="B112" i="1"/>
  <c r="B236" i="1" s="1"/>
  <c r="E111" i="1"/>
  <c r="F111" i="1" s="1"/>
  <c r="B111" i="1"/>
  <c r="B235" i="1" s="1"/>
  <c r="E110" i="1"/>
  <c r="F110" i="1" s="1"/>
  <c r="B110" i="1"/>
  <c r="B234" i="1" s="1"/>
  <c r="E109" i="1"/>
  <c r="F109" i="1" s="1"/>
  <c r="B109" i="1"/>
  <c r="B223" i="1" s="1"/>
  <c r="E108" i="1"/>
  <c r="F108" i="1" s="1"/>
  <c r="B108" i="1"/>
  <c r="B222" i="1" s="1"/>
  <c r="B221" i="1"/>
  <c r="E106" i="1"/>
  <c r="F106" i="1" s="1"/>
  <c r="B106" i="1"/>
  <c r="B220" i="1" s="1"/>
  <c r="L105" i="1"/>
  <c r="K105" i="1"/>
  <c r="E105" i="1"/>
  <c r="F105" i="1" s="1"/>
  <c r="B105" i="1"/>
  <c r="B207" i="1" s="1"/>
  <c r="E104" i="1"/>
  <c r="F104" i="1" s="1"/>
  <c r="B104" i="1"/>
  <c r="B206" i="1" s="1"/>
  <c r="E103" i="1"/>
  <c r="F103" i="1" s="1"/>
  <c r="B103" i="1"/>
  <c r="B205" i="1" s="1"/>
  <c r="E204" i="1"/>
  <c r="B204" i="1"/>
  <c r="L101" i="1"/>
  <c r="K101" i="1"/>
  <c r="B101" i="1"/>
  <c r="B191" i="1" s="1"/>
  <c r="E190" i="1"/>
  <c r="B100" i="1"/>
  <c r="B190" i="1" s="1"/>
  <c r="E99" i="1"/>
  <c r="F99" i="1" s="1"/>
  <c r="B99" i="1"/>
  <c r="B189" i="1" s="1"/>
  <c r="E98" i="1"/>
  <c r="F98" i="1" s="1"/>
  <c r="B98" i="1"/>
  <c r="B188" i="1" s="1"/>
  <c r="G124" i="1" l="1"/>
  <c r="G143" i="1"/>
  <c r="G137" i="1"/>
  <c r="G117" i="1"/>
  <c r="G110" i="1"/>
  <c r="G141" i="1"/>
  <c r="G129" i="1"/>
  <c r="G130" i="1"/>
  <c r="G103" i="1"/>
  <c r="G102" i="1"/>
  <c r="G145" i="1"/>
  <c r="G112" i="1"/>
  <c r="G131" i="1"/>
  <c r="G132" i="1"/>
  <c r="G126" i="1"/>
  <c r="G133" i="1"/>
  <c r="G139" i="1"/>
  <c r="G111" i="1"/>
  <c r="G101" i="1"/>
  <c r="G98" i="1"/>
  <c r="G100" i="1"/>
  <c r="G113" i="1"/>
  <c r="G120" i="1"/>
  <c r="G119" i="1"/>
  <c r="G118" i="1"/>
  <c r="G144" i="1"/>
  <c r="G104" i="1"/>
  <c r="G127" i="1"/>
  <c r="G140" i="1"/>
  <c r="G125" i="1"/>
  <c r="G138" i="1"/>
  <c r="G105" i="1"/>
  <c r="G99" i="1"/>
  <c r="G121" i="1"/>
  <c r="G106" i="1"/>
  <c r="G107" i="1"/>
  <c r="G128" i="1"/>
  <c r="G134" i="1"/>
  <c r="G114" i="1"/>
  <c r="G135" i="1"/>
  <c r="G122" i="1"/>
  <c r="G123" i="1"/>
  <c r="G136" i="1"/>
  <c r="G142" i="1"/>
  <c r="G108" i="1"/>
  <c r="G115" i="1"/>
  <c r="G109" i="1"/>
  <c r="G116" i="1"/>
  <c r="F179" i="1"/>
  <c r="E253" i="1"/>
  <c r="E250" i="1"/>
  <c r="E326" i="1"/>
  <c r="E206" i="1"/>
  <c r="E296" i="1"/>
  <c r="F296" i="1"/>
  <c r="E280" i="1"/>
  <c r="E234" i="1"/>
  <c r="F234" i="1"/>
  <c r="E358" i="1"/>
  <c r="F358" i="1"/>
  <c r="F177" i="1"/>
  <c r="E188" i="1"/>
  <c r="E266" i="1"/>
  <c r="F266" i="1"/>
  <c r="E342" i="1"/>
  <c r="F342" i="1"/>
  <c r="E312" i="1"/>
  <c r="E220" i="1"/>
  <c r="F220" i="1"/>
  <c r="E237" i="1"/>
  <c r="E315" i="1"/>
  <c r="E223" i="1"/>
  <c r="E361" i="1"/>
  <c r="E269" i="1"/>
  <c r="E345" i="1"/>
  <c r="E299" i="1"/>
  <c r="F299" i="1"/>
  <c r="E329" i="1"/>
  <c r="F329" i="1"/>
  <c r="E283" i="1"/>
  <c r="F283" i="1"/>
  <c r="E282" i="1"/>
  <c r="F282" i="1"/>
  <c r="E236" i="1"/>
  <c r="F236" i="1"/>
  <c r="E268" i="1"/>
  <c r="E375" i="1"/>
  <c r="E314" i="1"/>
  <c r="F314" i="1"/>
  <c r="E360" i="1"/>
  <c r="E298" i="1"/>
  <c r="F298" i="1"/>
  <c r="E222" i="1"/>
  <c r="F222" i="1"/>
  <c r="E422" i="1"/>
  <c r="F422" i="1"/>
  <c r="E452" i="1"/>
  <c r="E344" i="1"/>
  <c r="E252" i="1"/>
  <c r="E328" i="1"/>
  <c r="F328" i="1"/>
  <c r="E374" i="1"/>
  <c r="F374" i="1"/>
  <c r="E423" i="1"/>
  <c r="E453" i="1"/>
  <c r="E207" i="1"/>
  <c r="E235" i="1"/>
  <c r="E189" i="1"/>
  <c r="E313" i="1"/>
  <c r="E297" i="1"/>
  <c r="E251" i="1"/>
  <c r="E267" i="1"/>
  <c r="E221" i="1"/>
  <c r="E343" i="1"/>
  <c r="E205" i="1"/>
  <c r="F205" i="1"/>
  <c r="E327" i="1"/>
  <c r="E281" i="1"/>
  <c r="E191" i="1"/>
  <c r="F191" i="1"/>
  <c r="F454" i="1"/>
  <c r="E388" i="1"/>
  <c r="F405" i="1"/>
  <c r="F437" i="1"/>
  <c r="F391" i="1"/>
  <c r="F223" i="1"/>
  <c r="F269" i="1"/>
  <c r="F190" i="1"/>
  <c r="E359" i="1"/>
  <c r="F406" i="1"/>
  <c r="F389" i="1"/>
  <c r="F439" i="1"/>
  <c r="F372" i="1"/>
  <c r="F373" i="1"/>
  <c r="E404" i="1"/>
  <c r="D180" i="1"/>
  <c r="F206" i="1"/>
  <c r="F253" i="1"/>
  <c r="F315" i="1"/>
  <c r="F388" i="1"/>
  <c r="F404" i="1"/>
  <c r="F420" i="1"/>
  <c r="F359" i="1"/>
  <c r="G190" i="1" l="1"/>
  <c r="G188" i="1"/>
  <c r="G191" i="1"/>
  <c r="G189" i="1"/>
  <c r="G359" i="1"/>
  <c r="F360" i="1"/>
  <c r="F189" i="1"/>
  <c r="F252" i="1"/>
  <c r="G251" i="1"/>
  <c r="G252" i="1"/>
  <c r="G253" i="1"/>
  <c r="G250" i="1"/>
  <c r="G358" i="1"/>
  <c r="G422" i="1"/>
  <c r="G420" i="1"/>
  <c r="F423" i="1"/>
  <c r="G374" i="1"/>
  <c r="G372" i="1"/>
  <c r="G361" i="1"/>
  <c r="F375" i="1"/>
  <c r="G452" i="1"/>
  <c r="G454" i="1"/>
  <c r="G360" i="1"/>
  <c r="G343" i="1"/>
  <c r="G345" i="1"/>
  <c r="G342" i="1"/>
  <c r="G344" i="1"/>
  <c r="G267" i="1"/>
  <c r="G269" i="1"/>
  <c r="G266" i="1"/>
  <c r="G268" i="1"/>
  <c r="G235" i="1"/>
  <c r="G236" i="1"/>
  <c r="G234" i="1"/>
  <c r="G237" i="1"/>
  <c r="G297" i="1"/>
  <c r="G299" i="1"/>
  <c r="G298" i="1"/>
  <c r="G296" i="1"/>
  <c r="F327" i="1"/>
  <c r="G326" i="1"/>
  <c r="G329" i="1"/>
  <c r="G327" i="1"/>
  <c r="G328" i="1"/>
  <c r="F313" i="1"/>
  <c r="G313" i="1"/>
  <c r="G314" i="1"/>
  <c r="G315" i="1"/>
  <c r="G312" i="1"/>
  <c r="G281" i="1"/>
  <c r="G280" i="1"/>
  <c r="G282" i="1"/>
  <c r="G283" i="1"/>
  <c r="F207" i="1"/>
  <c r="F281" i="1"/>
  <c r="F235" i="1"/>
  <c r="F267" i="1"/>
  <c r="F345" i="1"/>
  <c r="F436" i="1"/>
  <c r="G436" i="1"/>
  <c r="F344" i="1"/>
  <c r="G406" i="1"/>
  <c r="F221" i="1"/>
  <c r="F343" i="1"/>
  <c r="F251" i="1"/>
  <c r="F312" i="1"/>
  <c r="F188" i="1"/>
  <c r="F280" i="1"/>
  <c r="F250" i="1"/>
  <c r="F452" i="1"/>
  <c r="F421" i="1"/>
  <c r="F390" i="1"/>
  <c r="G390" i="1"/>
  <c r="F361" i="1"/>
  <c r="F326" i="1"/>
  <c r="F237" i="1"/>
  <c r="F453" i="1"/>
  <c r="G388" i="1"/>
  <c r="F407" i="1"/>
  <c r="F297" i="1"/>
  <c r="F268" i="1"/>
  <c r="F438" i="1"/>
  <c r="G438" i="1"/>
  <c r="F455" i="1"/>
  <c r="J146" i="1"/>
  <c r="E176" i="1" l="1"/>
  <c r="E178" i="1" l="1"/>
  <c r="F178" i="1" s="1"/>
  <c r="L149" i="1"/>
  <c r="F176" i="1"/>
  <c r="F180" i="1" l="1"/>
  <c r="E180" i="1"/>
  <c r="F204" i="1"/>
  <c r="G220" i="1" l="1"/>
  <c r="G222" i="1"/>
  <c r="G223" i="1"/>
  <c r="G221" i="1"/>
  <c r="G204" i="1" l="1"/>
  <c r="G206" i="1"/>
  <c r="G205" i="1"/>
  <c r="G20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Walther</author>
  </authors>
  <commentList>
    <comment ref="D180" authorId="0" shapeId="0" xr:uid="{FF8EFA37-CBF5-4B5D-A9D0-953CF8860372}">
      <text>
        <r>
          <rPr>
            <b/>
            <sz val="9"/>
            <color indexed="81"/>
            <rFont val="Tahoma"/>
            <family val="2"/>
          </rPr>
          <t>Sum skal give 36!</t>
        </r>
      </text>
    </comment>
    <comment ref="E180" authorId="0" shapeId="0" xr:uid="{B0B67861-8984-444B-9288-A3A7BD641AD5}">
      <text>
        <r>
          <rPr>
            <b/>
            <sz val="9"/>
            <color indexed="81"/>
            <rFont val="Tahoma"/>
            <family val="2"/>
          </rPr>
          <t>Sum skal give 12!</t>
        </r>
      </text>
    </comment>
    <comment ref="F180" authorId="0" shapeId="0" xr:uid="{3C31B772-45A4-4E00-A327-00F7DCB8CDCD}">
      <text>
        <r>
          <rPr>
            <b/>
            <sz val="9"/>
            <color indexed="81"/>
            <rFont val="Tahoma"/>
            <family val="2"/>
          </rPr>
          <t>Sum skal give 48!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<sst xmlns="http://schemas.openxmlformats.org/spreadsheetml/2006/main" count="625" uniqueCount="250">
  <si>
    <t>Jelling Golfklub</t>
  </si>
  <si>
    <t>Ruder Cup afgøres efter følgende pointsystem (pr. match):</t>
  </si>
  <si>
    <t>Vinder af den enkelte match</t>
  </si>
  <si>
    <t>2 point</t>
  </si>
  <si>
    <t>Taber</t>
  </si>
  <si>
    <t>0 point</t>
  </si>
  <si>
    <t>Singler</t>
  </si>
  <si>
    <t>Nr. 2</t>
  </si>
  <si>
    <t>Nr. 3</t>
  </si>
  <si>
    <t>Nr. 4</t>
  </si>
  <si>
    <t>1,5 point</t>
  </si>
  <si>
    <t>1 point</t>
  </si>
  <si>
    <t>0,5 point</t>
  </si>
  <si>
    <t xml:space="preserve">Ved pointlighed af det samlede 
resultat gælder følgende: 
Flest antal 1. pladser (Stadig lige) 
Flest antal 2. pladser (Stadig lige) 
Flest antal 3. pladser (Stadig lige) 
Lavest totale hcp. på 18 spillere
</t>
  </si>
  <si>
    <t xml:space="preserve">Placering </t>
  </si>
  <si>
    <t xml:space="preserve">Point </t>
  </si>
  <si>
    <r>
      <t>P</t>
    </r>
    <r>
      <rPr>
        <sz val="10"/>
        <color rgb="FF1E1E1F"/>
        <rFont val="Calibri"/>
        <family val="2"/>
        <scheme val="minor"/>
      </rPr>
      <t>o</t>
    </r>
    <r>
      <rPr>
        <sz val="10"/>
        <color rgb="FF333335"/>
        <rFont val="Calibri"/>
        <family val="2"/>
        <scheme val="minor"/>
      </rPr>
      <t>i</t>
    </r>
    <r>
      <rPr>
        <sz val="10"/>
        <color rgb="FF1E1E1F"/>
        <rFont val="Calibri"/>
        <family val="2"/>
        <scheme val="minor"/>
      </rPr>
      <t xml:space="preserve">nt </t>
    </r>
  </si>
  <si>
    <r>
      <t>Poi</t>
    </r>
    <r>
      <rPr>
        <sz val="10"/>
        <color rgb="FF000101"/>
        <rFont val="Calibri"/>
        <family val="2"/>
        <scheme val="minor"/>
      </rPr>
      <t>n</t>
    </r>
    <r>
      <rPr>
        <sz val="10"/>
        <color rgb="FF1E1E1F"/>
        <rFont val="Calibri"/>
        <family val="2"/>
        <scheme val="minor"/>
      </rPr>
      <t xml:space="preserve">t </t>
    </r>
  </si>
  <si>
    <r>
      <t>Place</t>
    </r>
    <r>
      <rPr>
        <sz val="10"/>
        <color rgb="FF000101"/>
        <rFont val="Calibri"/>
        <family val="2"/>
        <scheme val="minor"/>
      </rPr>
      <t>r</t>
    </r>
    <r>
      <rPr>
        <sz val="10"/>
        <color rgb="FF1E1E1F"/>
        <rFont val="Calibri"/>
        <family val="2"/>
        <scheme val="minor"/>
      </rPr>
      <t>i</t>
    </r>
    <r>
      <rPr>
        <sz val="10"/>
        <color rgb="FF000101"/>
        <rFont val="Calibri"/>
        <family val="2"/>
        <scheme val="minor"/>
      </rPr>
      <t>n</t>
    </r>
    <r>
      <rPr>
        <sz val="10"/>
        <color rgb="FF1E1E1F"/>
        <rFont val="Calibri"/>
        <family val="2"/>
        <scheme val="minor"/>
      </rPr>
      <t xml:space="preserve">g </t>
    </r>
  </si>
  <si>
    <r>
      <t>Point</t>
    </r>
    <r>
      <rPr>
        <sz val="10"/>
        <color rgb="FFCFD1D3"/>
        <rFont val="Calibri"/>
        <family val="2"/>
        <scheme val="minor"/>
      </rPr>
      <t xml:space="preserve">" </t>
    </r>
  </si>
  <si>
    <r>
      <t>P</t>
    </r>
    <r>
      <rPr>
        <sz val="10"/>
        <color rgb="FF1E1E1F"/>
        <rFont val="Calibri"/>
        <family val="2"/>
        <scheme val="minor"/>
      </rPr>
      <t>la</t>
    </r>
    <r>
      <rPr>
        <sz val="10"/>
        <color rgb="FF000101"/>
        <rFont val="Calibri"/>
        <family val="2"/>
        <scheme val="minor"/>
      </rPr>
      <t>ce</t>
    </r>
    <r>
      <rPr>
        <sz val="10"/>
        <color rgb="FF333335"/>
        <rFont val="Calibri"/>
        <family val="2"/>
        <scheme val="minor"/>
      </rPr>
      <t>r</t>
    </r>
    <r>
      <rPr>
        <sz val="10"/>
        <color rgb="FF1E1E1F"/>
        <rFont val="Calibri"/>
        <family val="2"/>
        <scheme val="minor"/>
      </rPr>
      <t>i</t>
    </r>
    <r>
      <rPr>
        <sz val="10"/>
        <color rgb="FF000101"/>
        <rFont val="Calibri"/>
        <family val="2"/>
        <scheme val="minor"/>
      </rPr>
      <t>n</t>
    </r>
    <r>
      <rPr>
        <sz val="10"/>
        <color rgb="FF1E1E1F"/>
        <rFont val="Calibri"/>
        <family val="2"/>
        <scheme val="minor"/>
      </rPr>
      <t xml:space="preserve">g </t>
    </r>
  </si>
  <si>
    <r>
      <t>Placeri</t>
    </r>
    <r>
      <rPr>
        <sz val="10"/>
        <color rgb="FF000101"/>
        <rFont val="Calibri"/>
        <family val="2"/>
        <scheme val="minor"/>
      </rPr>
      <t>n</t>
    </r>
    <r>
      <rPr>
        <sz val="10"/>
        <color rgb="FF1E1E1F"/>
        <rFont val="Calibri"/>
        <family val="2"/>
        <scheme val="minor"/>
      </rPr>
      <t xml:space="preserve">g </t>
    </r>
  </si>
  <si>
    <r>
      <t>Po</t>
    </r>
    <r>
      <rPr>
        <sz val="10"/>
        <color rgb="FF333335"/>
        <rFont val="Calibri"/>
        <family val="2"/>
        <scheme val="minor"/>
      </rPr>
      <t>i</t>
    </r>
    <r>
      <rPr>
        <sz val="10"/>
        <color rgb="FF1E1E1F"/>
        <rFont val="Calibri"/>
        <family val="2"/>
        <scheme val="minor"/>
      </rPr>
      <t xml:space="preserve">nt </t>
    </r>
  </si>
  <si>
    <r>
      <t>Pl</t>
    </r>
    <r>
      <rPr>
        <sz val="10"/>
        <color rgb="FF1E1E1F"/>
        <rFont val="Calibri"/>
        <family val="2"/>
        <scheme val="minor"/>
      </rPr>
      <t>ace</t>
    </r>
    <r>
      <rPr>
        <sz val="10"/>
        <color rgb="FF000101"/>
        <rFont val="Calibri"/>
        <family val="2"/>
        <scheme val="minor"/>
      </rPr>
      <t>r</t>
    </r>
    <r>
      <rPr>
        <sz val="10"/>
        <color rgb="FF1E1E1F"/>
        <rFont val="Calibri"/>
        <family val="2"/>
        <scheme val="minor"/>
      </rPr>
      <t>i</t>
    </r>
    <r>
      <rPr>
        <sz val="10"/>
        <color rgb="FF000101"/>
        <rFont val="Calibri"/>
        <family val="2"/>
        <scheme val="minor"/>
      </rPr>
      <t>n</t>
    </r>
    <r>
      <rPr>
        <sz val="10"/>
        <color rgb="FF1E1E1F"/>
        <rFont val="Calibri"/>
        <family val="2"/>
        <scheme val="minor"/>
      </rPr>
      <t xml:space="preserve">g </t>
    </r>
  </si>
  <si>
    <r>
      <t>Pl</t>
    </r>
    <r>
      <rPr>
        <sz val="10"/>
        <color rgb="FF1E1E1F"/>
        <rFont val="Calibri"/>
        <family val="2"/>
        <scheme val="minor"/>
      </rPr>
      <t>a</t>
    </r>
    <r>
      <rPr>
        <sz val="10"/>
        <color rgb="FF000101"/>
        <rFont val="Calibri"/>
        <family val="2"/>
        <scheme val="minor"/>
      </rPr>
      <t>c</t>
    </r>
    <r>
      <rPr>
        <sz val="10"/>
        <color rgb="FF1E1E1F"/>
        <rFont val="Calibri"/>
        <family val="2"/>
        <scheme val="minor"/>
      </rPr>
      <t>eri</t>
    </r>
    <r>
      <rPr>
        <sz val="10"/>
        <color rgb="FF000101"/>
        <rFont val="Calibri"/>
        <family val="2"/>
        <scheme val="minor"/>
      </rPr>
      <t>n</t>
    </r>
    <r>
      <rPr>
        <sz val="10"/>
        <color rgb="FF1E1E1F"/>
        <rFont val="Calibri"/>
        <family val="2"/>
        <scheme val="minor"/>
      </rPr>
      <t xml:space="preserve">g </t>
    </r>
  </si>
  <si>
    <r>
      <t>P</t>
    </r>
    <r>
      <rPr>
        <sz val="10"/>
        <color rgb="FF000101"/>
        <rFont val="Calibri"/>
        <family val="2"/>
        <scheme val="minor"/>
      </rPr>
      <t>la</t>
    </r>
    <r>
      <rPr>
        <sz val="10"/>
        <color rgb="FF1E1E1F"/>
        <rFont val="Calibri"/>
        <family val="2"/>
        <scheme val="minor"/>
      </rPr>
      <t>ceri</t>
    </r>
    <r>
      <rPr>
        <sz val="10"/>
        <color rgb="FF000101"/>
        <rFont val="Calibri"/>
        <family val="2"/>
        <scheme val="minor"/>
      </rPr>
      <t>n</t>
    </r>
    <r>
      <rPr>
        <sz val="10"/>
        <color rgb="FF1E1E1F"/>
        <rFont val="Calibri"/>
        <family val="2"/>
        <scheme val="minor"/>
      </rPr>
      <t xml:space="preserve">g </t>
    </r>
  </si>
  <si>
    <t xml:space="preserve">Følgende point fordeling kan forekomme (pr. hul): </t>
  </si>
  <si>
    <t>1</t>
  </si>
  <si>
    <t>2</t>
  </si>
  <si>
    <t>3</t>
  </si>
  <si>
    <t>4</t>
  </si>
  <si>
    <t>Gunstart</t>
  </si>
  <si>
    <t>PRIS</t>
  </si>
  <si>
    <t xml:space="preserve">Pris pr. deltager: </t>
  </si>
  <si>
    <t xml:space="preserve">Morgenmad samt frokost: </t>
  </si>
  <si>
    <t xml:space="preserve">Green Fee for de, der ikke har andet fritspilskort: </t>
  </si>
  <si>
    <t>DELTAGERLISTE</t>
  </si>
  <si>
    <t>Nr.</t>
  </si>
  <si>
    <t>Spillernavn</t>
  </si>
  <si>
    <t>Hcp.</t>
  </si>
  <si>
    <t xml:space="preserve">S2-A </t>
  </si>
  <si>
    <t xml:space="preserve">S3-A </t>
  </si>
  <si>
    <t xml:space="preserve">S4-A </t>
  </si>
  <si>
    <t xml:space="preserve">S6-A </t>
  </si>
  <si>
    <t xml:space="preserve">S7-A </t>
  </si>
  <si>
    <t xml:space="preserve">S8-A </t>
  </si>
  <si>
    <t xml:space="preserve">S9-A </t>
  </si>
  <si>
    <r>
      <t>S1-</t>
    </r>
    <r>
      <rPr>
        <sz val="11"/>
        <color rgb="FF28282A"/>
        <rFont val="Times New Roman"/>
        <family val="1"/>
      </rPr>
      <t xml:space="preserve">A </t>
    </r>
  </si>
  <si>
    <t xml:space="preserve">S5-A </t>
  </si>
  <si>
    <r>
      <t>S10</t>
    </r>
    <r>
      <rPr>
        <sz val="11"/>
        <color rgb="FF131314"/>
        <rFont val="Times New Roman"/>
        <family val="1"/>
      </rPr>
      <t>-</t>
    </r>
    <r>
      <rPr>
        <sz val="11"/>
        <color rgb="FF28282A"/>
        <rFont val="Times New Roman"/>
        <family val="1"/>
      </rPr>
      <t xml:space="preserve">B </t>
    </r>
  </si>
  <si>
    <t>S12-B</t>
  </si>
  <si>
    <t>S11-B</t>
  </si>
  <si>
    <t>Brande Golfklub</t>
  </si>
  <si>
    <t>Give Golfklub</t>
  </si>
  <si>
    <t>Gyttegaard Golfklub</t>
  </si>
  <si>
    <t>START- og RESULTATLISTE</t>
  </si>
  <si>
    <t>Hul</t>
  </si>
  <si>
    <t>Klub</t>
  </si>
  <si>
    <t>Slag</t>
  </si>
  <si>
    <t>Resultat</t>
  </si>
  <si>
    <t>Point</t>
  </si>
  <si>
    <t>Jelling</t>
  </si>
  <si>
    <t>Brande</t>
  </si>
  <si>
    <t>Give</t>
  </si>
  <si>
    <t>Gyttegaard</t>
  </si>
  <si>
    <t>RC Slag</t>
  </si>
  <si>
    <t>I alt</t>
  </si>
  <si>
    <t>SAMLET RESULTAT</t>
  </si>
  <si>
    <t>Frokost</t>
  </si>
  <si>
    <t>På første tee slår spiller laveste handicap ud først, dernæst spiller med næst laveste handicap osv.</t>
  </si>
  <si>
    <t>INDBERETNING AF RESULTAT TIL LEADERBOARD</t>
  </si>
  <si>
    <t>Underskrift:</t>
  </si>
  <si>
    <t>Morgenmad med briefing m.m.</t>
  </si>
  <si>
    <t>S1-A</t>
  </si>
  <si>
    <t>S2-A</t>
  </si>
  <si>
    <t>S3-A</t>
  </si>
  <si>
    <t>S4-A</t>
  </si>
  <si>
    <t>S5-A</t>
  </si>
  <si>
    <t>S6-A</t>
  </si>
  <si>
    <t>S7-A</t>
  </si>
  <si>
    <t>S8-A</t>
  </si>
  <si>
    <t>S9-A</t>
  </si>
  <si>
    <t>S10-B</t>
  </si>
  <si>
    <t>Medl. Nr</t>
  </si>
  <si>
    <t>Sum Kontroller 216/3</t>
  </si>
  <si>
    <t>102-3148</t>
  </si>
  <si>
    <t>102-1663</t>
  </si>
  <si>
    <t>102-3069</t>
  </si>
  <si>
    <t>102-285</t>
  </si>
  <si>
    <t>102-1602</t>
  </si>
  <si>
    <t>102-444</t>
  </si>
  <si>
    <t>102-4004</t>
  </si>
  <si>
    <t>102-2848</t>
  </si>
  <si>
    <t>102-2155</t>
  </si>
  <si>
    <t>102-2330</t>
  </si>
  <si>
    <t>Stephan Wøbbe</t>
  </si>
  <si>
    <t>Jonas Poulsen</t>
  </si>
  <si>
    <t>Anders Madsen</t>
  </si>
  <si>
    <t>Ibrahim Erdogan</t>
  </si>
  <si>
    <t>Søren Guldhammer</t>
  </si>
  <si>
    <t>Poul Følbæk</t>
  </si>
  <si>
    <t>Rasmus Jakobsen</t>
  </si>
  <si>
    <t>Henrik Juul</t>
  </si>
  <si>
    <t>Gudmund Skovbjerg Jeppesen</t>
  </si>
  <si>
    <t>Lars Damgaard</t>
  </si>
  <si>
    <t>Anders Quist Hermann</t>
  </si>
  <si>
    <t>Charles Gjørup</t>
  </si>
  <si>
    <t>Lars Pedersen</t>
  </si>
  <si>
    <t>Michael Sommer</t>
  </si>
  <si>
    <t>Johnni Sjørslev</t>
  </si>
  <si>
    <t>Karsten Juhler</t>
  </si>
  <si>
    <t>Ole Jensen</t>
  </si>
  <si>
    <t>Jesper Grohnheit</t>
  </si>
  <si>
    <t>Allan Jørgensen</t>
  </si>
  <si>
    <t>Kim Thorøe</t>
  </si>
  <si>
    <t>Lars Hannerup</t>
  </si>
  <si>
    <t>Svend Olsen Lindbjerg</t>
  </si>
  <si>
    <t>Jørgen Hauge</t>
  </si>
  <si>
    <t>Jan From Pedersen</t>
  </si>
  <si>
    <t>Leon Kragh</t>
  </si>
  <si>
    <t>Holger Sten Marcussen</t>
  </si>
  <si>
    <t>Kaj Verner Hansen</t>
  </si>
  <si>
    <t>Bent Allan Seemann</t>
  </si>
  <si>
    <t>Erik Jensen</t>
  </si>
  <si>
    <t>Carsten Dollerup</t>
  </si>
  <si>
    <t>Flemming Tiro Lund</t>
  </si>
  <si>
    <t>Henrik Jespersen</t>
  </si>
  <si>
    <t>45-852</t>
  </si>
  <si>
    <t>45-1093</t>
  </si>
  <si>
    <t>45-1059</t>
  </si>
  <si>
    <t>45-2498</t>
  </si>
  <si>
    <t>45-2133</t>
  </si>
  <si>
    <t>45-3201</t>
  </si>
  <si>
    <t>45-2914</t>
  </si>
  <si>
    <t>45-1266</t>
  </si>
  <si>
    <t>45-2620</t>
  </si>
  <si>
    <t>45-1107</t>
  </si>
  <si>
    <t>122-2104</t>
  </si>
  <si>
    <t>122-1371</t>
  </si>
  <si>
    <t>122-3118</t>
  </si>
  <si>
    <t>122-956</t>
  </si>
  <si>
    <t>122-3187</t>
  </si>
  <si>
    <t>86-810</t>
  </si>
  <si>
    <t>86-1390</t>
  </si>
  <si>
    <t>86-3029</t>
  </si>
  <si>
    <t>86-2396</t>
  </si>
  <si>
    <t>86-647</t>
  </si>
  <si>
    <t>86-774</t>
  </si>
  <si>
    <t>86-2229</t>
  </si>
  <si>
    <t>86-2240</t>
  </si>
  <si>
    <t>Placering</t>
  </si>
  <si>
    <t xml:space="preserve">S1-A </t>
  </si>
  <si>
    <r>
      <t>S2-</t>
    </r>
    <r>
      <rPr>
        <sz val="11"/>
        <color rgb="FF28282A"/>
        <rFont val="Times New Roman"/>
        <family val="1"/>
      </rPr>
      <t xml:space="preserve">A </t>
    </r>
  </si>
  <si>
    <t>RUDER CUP 28. september 2024</t>
  </si>
  <si>
    <t>Hold/Foursomes</t>
  </si>
  <si>
    <t>Der spilles for 23. gang om det af Men' s Sections i golfklubberne Brande, Jelling, Give og Gyttegård eftertragtede RUDER CUP trofæ. 
Matchen spilles hvert år som afslutning på sæsonen, den første weekend i oktober. Der spilles på skift på de respektive klubbers hjemmebaner i ovennævnte rækkefølge. Hver klub stiller med et hold bestående af 12 A spillere max. hcp. 18 og 6 B spillere min. hcp 18,1. De udtagne spillere skal minimum have deltage i 10 matcher i MS turneringen i sæsonen. Hver klub skal være repræsenteret i 12 singler (9A og 3B spillere) og i 3 Foursomes (3A og 3B spillere). De 18 spillere nummereres forud for matchen af respektive Captain 's. Nummereringen danner grundlag for sammensætningen af de enkelte matcher. 
Der spilles om 12 point i såvel singler som foursomes, og hcp. bliver nulstillet i den enkelte match for spilleren med lavest hcp. og de øvrige spillere tildeles slag i forhold hertil, fordelt efter banens handicapnøgle. Der spilles med fuldt handicap.</t>
  </si>
  <si>
    <t>PROGRAM for lørdag den 28. september 2024</t>
  </si>
  <si>
    <t>Afslutning – Resultat Ruder Cup 2024</t>
  </si>
  <si>
    <t>F-Gi-A</t>
  </si>
  <si>
    <t>F-Gi-B</t>
  </si>
  <si>
    <t>F-Br-A</t>
  </si>
  <si>
    <t>F-Br-B</t>
  </si>
  <si>
    <t>F-Gy-A</t>
  </si>
  <si>
    <t>F-Gy-B</t>
  </si>
  <si>
    <t>F-Je-A</t>
  </si>
  <si>
    <t>F-Je-B</t>
  </si>
  <si>
    <t>Slag*)</t>
  </si>
  <si>
    <t>*) Slag kan være afrundet i visning, men benyttes med nøjagtig værdi til kalkulation af slag i Foursome</t>
  </si>
  <si>
    <t>0</t>
  </si>
  <si>
    <t>Michael H. Rasmussen</t>
  </si>
  <si>
    <t>Allan T. Pedersen</t>
  </si>
  <si>
    <t>Kenneth Råbjerg</t>
  </si>
  <si>
    <t>Erik Enggaard</t>
  </si>
  <si>
    <t>Hans Erik Juul</t>
  </si>
  <si>
    <t>Tommy Andersen</t>
  </si>
  <si>
    <t>Peer Juel Rasmussen</t>
  </si>
  <si>
    <t>Svend Kamp</t>
  </si>
  <si>
    <t>45-337</t>
  </si>
  <si>
    <t>45-884</t>
  </si>
  <si>
    <t>45-2310</t>
  </si>
  <si>
    <t>45-22</t>
  </si>
  <si>
    <t>45-2479</t>
  </si>
  <si>
    <t>45-1420</t>
  </si>
  <si>
    <t>45-1929</t>
  </si>
  <si>
    <t>45-582</t>
  </si>
  <si>
    <t>Niels Baldur</t>
  </si>
  <si>
    <t>Berthel Vestergaard</t>
  </si>
  <si>
    <t>Steve Mortensen</t>
  </si>
  <si>
    <t>Lars Bo Jensen</t>
  </si>
  <si>
    <t>Kasper Langelund</t>
  </si>
  <si>
    <t>Dennis Vhristensen</t>
  </si>
  <si>
    <t>Gerhard Binder</t>
  </si>
  <si>
    <t>Kurt Madsen</t>
  </si>
  <si>
    <t>Anders Jonassen</t>
  </si>
  <si>
    <t>Bjarne Lassen</t>
  </si>
  <si>
    <t>Mads Godsp Pedersen</t>
  </si>
  <si>
    <t>Claus Lund</t>
  </si>
  <si>
    <t>Kim Storm</t>
  </si>
  <si>
    <t>122-1224</t>
  </si>
  <si>
    <t>122-3416</t>
  </si>
  <si>
    <t>122-1701</t>
  </si>
  <si>
    <t>122-3238</t>
  </si>
  <si>
    <t>122-2959</t>
  </si>
  <si>
    <t>122-3550</t>
  </si>
  <si>
    <t>Dennis Christensen</t>
  </si>
  <si>
    <t>122-538</t>
  </si>
  <si>
    <t>122-1425</t>
  </si>
  <si>
    <t>122-3149</t>
  </si>
  <si>
    <t>122-2635</t>
  </si>
  <si>
    <t>Mads Godsk Pedersen</t>
  </si>
  <si>
    <t>122-362</t>
  </si>
  <si>
    <t>122-3673</t>
  </si>
  <si>
    <t>122-1688</t>
  </si>
  <si>
    <t>Johnny Møller</t>
  </si>
  <si>
    <t>Mads Tornvig Andersen</t>
  </si>
  <si>
    <t>Svend Daverkosen</t>
  </si>
  <si>
    <t>Hans P Olesen</t>
  </si>
  <si>
    <t>Bjarne Schmidt Olesen</t>
  </si>
  <si>
    <t>Kevin Connor</t>
  </si>
  <si>
    <t>Mads Rohde Skovbjerg</t>
  </si>
  <si>
    <t>Thomas Amdi</t>
  </si>
  <si>
    <t>Bo Eyro</t>
  </si>
  <si>
    <t xml:space="preserve">Martin Nyholm Nielsen </t>
  </si>
  <si>
    <t>Bjarne Jørgensen</t>
  </si>
  <si>
    <t>Gunnar Frandsen</t>
  </si>
  <si>
    <t>Vagn Jensen</t>
  </si>
  <si>
    <t>Søren Nielsen</t>
  </si>
  <si>
    <t>Holger Christensen</t>
  </si>
  <si>
    <t>86-2997</t>
  </si>
  <si>
    <t>86-2081</t>
  </si>
  <si>
    <t>86-1960</t>
  </si>
  <si>
    <t>86-1724</t>
  </si>
  <si>
    <t>86-568</t>
  </si>
  <si>
    <t>86-3397</t>
  </si>
  <si>
    <t>86-215</t>
  </si>
  <si>
    <t>102-3071</t>
  </si>
  <si>
    <t>102-2649</t>
  </si>
  <si>
    <t>Kasper Wamberg</t>
  </si>
  <si>
    <t>102-2604</t>
  </si>
  <si>
    <t>102-2114</t>
  </si>
  <si>
    <t>102-877</t>
  </si>
  <si>
    <t>102-1969</t>
  </si>
  <si>
    <t>102-6121</t>
  </si>
  <si>
    <t>102-6147</t>
  </si>
  <si>
    <t>Foursomes</t>
  </si>
  <si>
    <t>Brian Rasmussen</t>
  </si>
  <si>
    <t>86-716</t>
  </si>
  <si>
    <t>86-1334</t>
  </si>
  <si>
    <t>Steen Nielsen</t>
  </si>
  <si>
    <t>86-1277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</si>
</sst>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\ &quot;kr.&quot;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color rgb="FF1E1E1F"/>
      <name val="Calibri"/>
      <family val="2"/>
      <scheme val="minor"/>
    </font>
    <font>
      <sz val="10"/>
      <color rgb="FF333335"/>
      <name val="Calibri"/>
      <family val="2"/>
      <scheme val="minor"/>
    </font>
    <font>
      <sz val="10"/>
      <color rgb="FFCFD1D3"/>
      <name val="Calibri"/>
      <family val="2"/>
      <scheme val="minor"/>
    </font>
    <font>
      <sz val="10"/>
      <color rgb="FF000101"/>
      <name val="Calibri"/>
      <family val="2"/>
      <scheme val="minor"/>
    </font>
    <font>
      <sz val="11"/>
      <color rgb="FF28282A"/>
      <name val="Times New Roman"/>
      <family val="1"/>
    </font>
    <font>
      <sz val="11"/>
      <color rgb="FF131314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1F497D"/>
      <name val="Calibri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</font>
    <font>
      <b/>
      <sz val="12"/>
      <color rgb="FF000118"/>
      <name val="Nunito Sans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D5D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167">
    <xf numFmtId="0" fontId="0" fillId="0" borderId="0" xfId="0"/>
    <xf numFmtId="0" fontId="0" fillId="0" borderId="1" xfId="0" applyBorder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16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12" fillId="0" borderId="1" xfId="0" applyFont="1" applyBorder="1" applyAlignment="1">
      <alignment horizontal="right"/>
    </xf>
    <xf numFmtId="4" fontId="0" fillId="0" borderId="1" xfId="0" applyNumberFormat="1" applyBorder="1"/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0" borderId="0" xfId="0" applyFont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top"/>
    </xf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4" fontId="12" fillId="0" borderId="10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17" xfId="0" applyFont="1" applyBorder="1"/>
    <xf numFmtId="0" fontId="12" fillId="0" borderId="17" xfId="0" applyFont="1" applyBorder="1" applyAlignment="1">
      <alignment horizontal="center"/>
    </xf>
    <xf numFmtId="0" fontId="12" fillId="0" borderId="23" xfId="0" applyFont="1" applyBorder="1"/>
    <xf numFmtId="164" fontId="12" fillId="0" borderId="23" xfId="0" applyNumberFormat="1" applyFont="1" applyBorder="1" applyAlignment="1">
      <alignment horizontal="center"/>
    </xf>
    <xf numFmtId="4" fontId="0" fillId="4" borderId="24" xfId="0" applyNumberFormat="1" applyFill="1" applyBorder="1"/>
    <xf numFmtId="164" fontId="12" fillId="0" borderId="1" xfId="0" quotePrefix="1" applyNumberFormat="1" applyFont="1" applyBorder="1" applyAlignment="1">
      <alignment horizontal="center"/>
    </xf>
    <xf numFmtId="164" fontId="0" fillId="0" borderId="0" xfId="0" applyNumberFormat="1"/>
    <xf numFmtId="0" fontId="0" fillId="0" borderId="0" xfId="0" quotePrefix="1"/>
    <xf numFmtId="164" fontId="12" fillId="3" borderId="6" xfId="0" applyNumberFormat="1" applyFont="1" applyFill="1" applyBorder="1" applyAlignment="1">
      <alignment horizontal="center"/>
    </xf>
    <xf numFmtId="164" fontId="12" fillId="3" borderId="25" xfId="0" applyNumberFormat="1" applyFont="1" applyFill="1" applyBorder="1" applyAlignment="1">
      <alignment horizontal="center"/>
    </xf>
    <xf numFmtId="164" fontId="12" fillId="3" borderId="4" xfId="0" applyNumberFormat="1" applyFont="1" applyFill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" fillId="0" borderId="20" xfId="0" applyFont="1" applyBorder="1"/>
    <xf numFmtId="0" fontId="1" fillId="0" borderId="29" xfId="0" applyFont="1" applyBorder="1" applyAlignment="1">
      <alignment horizontal="right"/>
    </xf>
    <xf numFmtId="0" fontId="11" fillId="0" borderId="20" xfId="0" applyFont="1" applyBorder="1"/>
    <xf numFmtId="4" fontId="1" fillId="0" borderId="29" xfId="0" applyNumberFormat="1" applyFont="1" applyBorder="1"/>
    <xf numFmtId="0" fontId="1" fillId="0" borderId="22" xfId="0" applyFont="1" applyBorder="1"/>
    <xf numFmtId="4" fontId="0" fillId="4" borderId="23" xfId="0" applyNumberFormat="1" applyFill="1" applyBorder="1"/>
    <xf numFmtId="4" fontId="1" fillId="4" borderId="30" xfId="0" applyNumberFormat="1" applyFont="1" applyFill="1" applyBorder="1"/>
    <xf numFmtId="0" fontId="0" fillId="4" borderId="10" xfId="0" applyFill="1" applyBorder="1"/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1" fillId="5" borderId="11" xfId="0" applyFont="1" applyFill="1" applyBorder="1" applyAlignment="1">
      <alignment horizontal="center" vertical="top"/>
    </xf>
    <xf numFmtId="0" fontId="11" fillId="5" borderId="12" xfId="0" applyFont="1" applyFill="1" applyBorder="1"/>
    <xf numFmtId="0" fontId="11" fillId="5" borderId="12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164" fontId="12" fillId="0" borderId="17" xfId="0" applyNumberFormat="1" applyFont="1" applyBorder="1" applyAlignment="1">
      <alignment horizontal="center"/>
    </xf>
    <xf numFmtId="0" fontId="17" fillId="0" borderId="0" xfId="0" applyFont="1"/>
    <xf numFmtId="1" fontId="12" fillId="0" borderId="17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" fontId="12" fillId="0" borderId="29" xfId="0" applyNumberFormat="1" applyFont="1" applyBorder="1" applyAlignment="1">
      <alignment horizontal="center"/>
    </xf>
    <xf numFmtId="1" fontId="12" fillId="0" borderId="30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165" fontId="12" fillId="0" borderId="1" xfId="0" quotePrefix="1" applyNumberFormat="1" applyFont="1" applyBorder="1" applyAlignment="1">
      <alignment horizontal="center"/>
    </xf>
    <xf numFmtId="1" fontId="12" fillId="0" borderId="1" xfId="0" quotePrefix="1" applyNumberFormat="1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left"/>
    </xf>
    <xf numFmtId="20" fontId="0" fillId="0" borderId="0" xfId="0" applyNumberFormat="1" applyAlignment="1">
      <alignment horizontal="left" vertical="top"/>
    </xf>
    <xf numFmtId="165" fontId="12" fillId="0" borderId="23" xfId="0" applyNumberFormat="1" applyFont="1" applyBorder="1" applyAlignment="1">
      <alignment horizontal="center"/>
    </xf>
    <xf numFmtId="165" fontId="12" fillId="0" borderId="17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165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4" fontId="0" fillId="0" borderId="0" xfId="0" applyNumberFormat="1"/>
    <xf numFmtId="2" fontId="12" fillId="0" borderId="17" xfId="0" applyNumberFormat="1" applyFont="1" applyBorder="1" applyAlignment="1">
      <alignment horizontal="center"/>
    </xf>
    <xf numFmtId="4" fontId="12" fillId="3" borderId="4" xfId="0" applyNumberFormat="1" applyFont="1" applyFill="1" applyBorder="1" applyAlignment="1">
      <alignment horizontal="center"/>
    </xf>
    <xf numFmtId="4" fontId="12" fillId="3" borderId="6" xfId="0" applyNumberFormat="1" applyFont="1" applyFill="1" applyBorder="1" applyAlignment="1">
      <alignment horizontal="center"/>
    </xf>
    <xf numFmtId="4" fontId="12" fillId="3" borderId="2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8" fillId="0" borderId="38" xfId="0" applyFont="1" applyBorder="1" applyAlignment="1">
      <alignment horizontal="left" vertical="center"/>
    </xf>
    <xf numFmtId="0" fontId="19" fillId="0" borderId="38" xfId="0" applyFont="1" applyBorder="1" applyAlignment="1">
      <alignment horizontal="left"/>
    </xf>
    <xf numFmtId="0" fontId="12" fillId="0" borderId="1" xfId="0" applyFont="1" applyBorder="1" applyAlignment="1">
      <alignment horizontal="left" vertical="top"/>
    </xf>
    <xf numFmtId="0" fontId="11" fillId="5" borderId="12" xfId="0" applyFont="1" applyFill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1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top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2" fillId="0" borderId="6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25" xfId="0" applyFont="1" applyBorder="1" applyAlignment="1">
      <alignment horizontal="left" vertical="top"/>
    </xf>
    <xf numFmtId="0" fontId="12" fillId="0" borderId="37" xfId="0" applyFont="1" applyBorder="1" applyAlignment="1">
      <alignment horizontal="left" vertical="top"/>
    </xf>
    <xf numFmtId="0" fontId="12" fillId="0" borderId="35" xfId="0" applyFont="1" applyBorder="1" applyAlignment="1">
      <alignment horizontal="left" vertical="top"/>
    </xf>
    <xf numFmtId="0" fontId="12" fillId="0" borderId="36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top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FB85E375-EA7D-4FE9-8F87-C285F10CF79C}"/>
  </cellStyles>
  <dxfs count="21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E1E1F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E1E1F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E1E1F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10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E1E1F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E1E1F"/>
        <name val="Calibri"/>
        <scheme val="minor"/>
      </font>
      <alignment horizontal="center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E1E1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76200</xdr:rowOff>
    </xdr:from>
    <xdr:to>
      <xdr:col>1</xdr:col>
      <xdr:colOff>250825</xdr:colOff>
      <xdr:row>0</xdr:row>
      <xdr:rowOff>760679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" y="990600"/>
          <a:ext cx="701040" cy="684479"/>
        </a:xfrm>
        <a:prstGeom prst="rect">
          <a:avLst/>
        </a:prstGeom>
      </xdr:spPr>
    </xdr:pic>
    <xdr:clientData/>
  </xdr:twoCellAnchor>
  <xdr:twoCellAnchor editAs="oneCell">
    <xdr:from>
      <xdr:col>5</xdr:col>
      <xdr:colOff>205740</xdr:colOff>
      <xdr:row>0</xdr:row>
      <xdr:rowOff>0</xdr:rowOff>
    </xdr:from>
    <xdr:to>
      <xdr:col>6</xdr:col>
      <xdr:colOff>323700</xdr:colOff>
      <xdr:row>1</xdr:row>
      <xdr:rowOff>1106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6640" y="0"/>
          <a:ext cx="773280" cy="846926"/>
        </a:xfrm>
        <a:prstGeom prst="rect">
          <a:avLst/>
        </a:prstGeom>
      </xdr:spPr>
    </xdr:pic>
    <xdr:clientData/>
  </xdr:twoCellAnchor>
  <xdr:twoCellAnchor editAs="oneCell">
    <xdr:from>
      <xdr:col>7</xdr:col>
      <xdr:colOff>236220</xdr:colOff>
      <xdr:row>0</xdr:row>
      <xdr:rowOff>45721</xdr:rowOff>
    </xdr:from>
    <xdr:to>
      <xdr:col>8</xdr:col>
      <xdr:colOff>609371</xdr:colOff>
      <xdr:row>0</xdr:row>
      <xdr:rowOff>835968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83480" y="45721"/>
          <a:ext cx="1051331" cy="777547"/>
        </a:xfrm>
        <a:prstGeom prst="rect">
          <a:avLst/>
        </a:prstGeom>
      </xdr:spPr>
    </xdr:pic>
    <xdr:clientData/>
  </xdr:twoCellAnchor>
  <xdr:twoCellAnchor editAs="oneCell">
    <xdr:from>
      <xdr:col>2</xdr:col>
      <xdr:colOff>299356</xdr:colOff>
      <xdr:row>0</xdr:row>
      <xdr:rowOff>108855</xdr:rowOff>
    </xdr:from>
    <xdr:to>
      <xdr:col>3</xdr:col>
      <xdr:colOff>56061</xdr:colOff>
      <xdr:row>0</xdr:row>
      <xdr:rowOff>802150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C5BF6899-422D-E810-7E63-E4A9B795B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642" y="108855"/>
          <a:ext cx="1006929" cy="6932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C14:G29" totalsRowShown="0" headerRowDxfId="20" dataDxfId="18" headerRowBorderDxfId="19" tableBorderDxfId="17" totalsRowBorderDxfId="16">
  <tableColumns count="5">
    <tableColumn id="1" xr3:uid="{00000000-0010-0000-0000-000001000000}" name="Placering " dataDxfId="15"/>
    <tableColumn id="2" xr3:uid="{00000000-0010-0000-0000-000002000000}" name="1" dataDxfId="14"/>
    <tableColumn id="3" xr3:uid="{00000000-0010-0000-0000-000003000000}" name="2" dataDxfId="13"/>
    <tableColumn id="4" xr3:uid="{00000000-0010-0000-0000-000004000000}" name="3" dataDxfId="12"/>
    <tableColumn id="5" xr3:uid="{00000000-0010-0000-0000-000005000000}" name="4" dataDxfId="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0"/>
  <sheetViews>
    <sheetView showGridLines="0" tabSelected="1" topLeftCell="A155" zoomScaleNormal="100" workbookViewId="0">
      <pane ySplit="7950" topLeftCell="A174"/>
      <selection activeCell="A97" sqref="A97:L180"/>
      <selection pane="bottomLeft" activeCell="H178" sqref="H178"/>
    </sheetView>
  </sheetViews>
  <sheetFormatPr defaultRowHeight="15" x14ac:dyDescent="0.25"/>
  <cols>
    <col min="1" max="2" width="9.7109375" customWidth="1"/>
    <col min="3" max="3" width="18.7109375" customWidth="1"/>
    <col min="4" max="4" width="9.7109375" customWidth="1"/>
    <col min="5" max="5" width="12.5703125" bestFit="1" customWidth="1"/>
    <col min="6" max="8" width="9.7109375" customWidth="1"/>
    <col min="9" max="9" width="18.7109375" customWidth="1"/>
    <col min="10" max="10" width="9.7109375" customWidth="1"/>
    <col min="11" max="11" width="12.5703125" customWidth="1"/>
    <col min="14" max="14" width="16.28515625" hidden="1" customWidth="1"/>
    <col min="15" max="15" width="16.28515625" customWidth="1"/>
    <col min="16" max="16" width="11.7109375" bestFit="1" customWidth="1"/>
  </cols>
  <sheetData>
    <row r="1" spans="1:9" ht="66.599999999999994" customHeight="1" x14ac:dyDescent="0.25">
      <c r="A1" s="145"/>
      <c r="B1" s="145"/>
      <c r="C1" s="145"/>
      <c r="D1" s="145"/>
      <c r="E1" s="145"/>
      <c r="F1" s="145"/>
      <c r="G1" s="145"/>
      <c r="H1" s="145"/>
      <c r="I1" s="145"/>
    </row>
    <row r="2" spans="1:9" ht="48" customHeight="1" x14ac:dyDescent="0.25">
      <c r="A2" s="147" t="s">
        <v>153</v>
      </c>
      <c r="B2" s="148"/>
      <c r="C2" s="148"/>
      <c r="D2" s="148"/>
      <c r="E2" s="148"/>
      <c r="F2" s="148"/>
      <c r="G2" s="148"/>
      <c r="H2" s="148"/>
      <c r="I2" s="148"/>
    </row>
    <row r="3" spans="1:9" ht="42.6" customHeight="1" x14ac:dyDescent="0.25">
      <c r="A3" s="120" t="s">
        <v>0</v>
      </c>
      <c r="B3" s="120"/>
      <c r="C3" s="120"/>
      <c r="D3" s="120"/>
      <c r="E3" s="120"/>
      <c r="F3" s="120"/>
      <c r="G3" s="120"/>
      <c r="H3" s="120"/>
      <c r="I3" s="120"/>
    </row>
    <row r="4" spans="1:9" ht="219" customHeight="1" x14ac:dyDescent="0.25">
      <c r="A4" s="143" t="s">
        <v>155</v>
      </c>
      <c r="B4" s="143"/>
      <c r="C4" s="143"/>
      <c r="D4" s="143"/>
      <c r="E4" s="143"/>
      <c r="F4" s="143"/>
      <c r="G4" s="143"/>
      <c r="H4" s="143"/>
      <c r="I4" s="143"/>
    </row>
    <row r="5" spans="1:9" ht="21" customHeight="1" x14ac:dyDescent="0.25">
      <c r="A5" s="149" t="s">
        <v>1</v>
      </c>
      <c r="B5" s="149"/>
      <c r="C5" s="149"/>
      <c r="D5" s="149"/>
      <c r="E5" s="149"/>
      <c r="F5" s="149"/>
      <c r="G5" s="149"/>
      <c r="H5" s="149"/>
      <c r="I5" s="149"/>
    </row>
    <row r="6" spans="1:9" ht="14.65" customHeight="1" x14ac:dyDescent="0.25">
      <c r="A6" s="146" t="s">
        <v>154</v>
      </c>
      <c r="B6" s="146"/>
      <c r="C6" s="146" t="s">
        <v>2</v>
      </c>
      <c r="D6" s="146"/>
      <c r="E6" s="146"/>
      <c r="F6" s="1" t="s">
        <v>3</v>
      </c>
      <c r="G6" s="146" t="s">
        <v>13</v>
      </c>
      <c r="H6" s="146"/>
      <c r="I6" s="146"/>
    </row>
    <row r="7" spans="1:9" x14ac:dyDescent="0.25">
      <c r="A7" s="146"/>
      <c r="B7" s="146"/>
      <c r="C7" s="146" t="s">
        <v>4</v>
      </c>
      <c r="D7" s="146"/>
      <c r="E7" s="146"/>
      <c r="F7" s="1" t="s">
        <v>5</v>
      </c>
      <c r="G7" s="146"/>
      <c r="H7" s="146"/>
      <c r="I7" s="146"/>
    </row>
    <row r="8" spans="1:9" x14ac:dyDescent="0.25">
      <c r="A8" s="146" t="s">
        <v>6</v>
      </c>
      <c r="B8" s="146"/>
      <c r="C8" s="146" t="s">
        <v>2</v>
      </c>
      <c r="D8" s="146"/>
      <c r="E8" s="146"/>
      <c r="F8" s="1" t="s">
        <v>10</v>
      </c>
      <c r="G8" s="146"/>
      <c r="H8" s="146"/>
      <c r="I8" s="146"/>
    </row>
    <row r="9" spans="1:9" x14ac:dyDescent="0.25">
      <c r="A9" s="146"/>
      <c r="B9" s="146"/>
      <c r="C9" s="146" t="s">
        <v>7</v>
      </c>
      <c r="D9" s="146"/>
      <c r="E9" s="146"/>
      <c r="F9" s="1" t="s">
        <v>11</v>
      </c>
      <c r="G9" s="146"/>
      <c r="H9" s="146"/>
      <c r="I9" s="146"/>
    </row>
    <row r="10" spans="1:9" x14ac:dyDescent="0.25">
      <c r="A10" s="146"/>
      <c r="B10" s="146"/>
      <c r="C10" s="146" t="s">
        <v>8</v>
      </c>
      <c r="D10" s="146"/>
      <c r="E10" s="146"/>
      <c r="F10" s="1" t="s">
        <v>12</v>
      </c>
      <c r="G10" s="146"/>
      <c r="H10" s="146"/>
      <c r="I10" s="146"/>
    </row>
    <row r="11" spans="1:9" x14ac:dyDescent="0.25">
      <c r="A11" s="146"/>
      <c r="B11" s="146"/>
      <c r="C11" s="146" t="s">
        <v>9</v>
      </c>
      <c r="D11" s="146"/>
      <c r="E11" s="146"/>
      <c r="F11" s="1" t="s">
        <v>5</v>
      </c>
      <c r="G11" s="146"/>
      <c r="H11" s="146"/>
      <c r="I11" s="146"/>
    </row>
    <row r="12" spans="1:9" x14ac:dyDescent="0.25">
      <c r="A12" s="4"/>
      <c r="B12" s="4"/>
      <c r="C12" s="4"/>
      <c r="D12" s="4"/>
      <c r="E12" s="4"/>
      <c r="G12" s="4"/>
      <c r="H12" s="4"/>
      <c r="I12" s="4"/>
    </row>
    <row r="13" spans="1:9" x14ac:dyDescent="0.25">
      <c r="A13" s="150" t="s">
        <v>26</v>
      </c>
      <c r="B13" s="150"/>
      <c r="C13" s="150"/>
      <c r="D13" s="150"/>
      <c r="E13" s="150"/>
    </row>
    <row r="14" spans="1:9" x14ac:dyDescent="0.25">
      <c r="C14" s="5" t="s">
        <v>14</v>
      </c>
      <c r="D14" s="6" t="s">
        <v>27</v>
      </c>
      <c r="E14" s="6" t="s">
        <v>28</v>
      </c>
      <c r="F14" s="6" t="s">
        <v>29</v>
      </c>
      <c r="G14" s="7" t="s">
        <v>30</v>
      </c>
    </row>
    <row r="15" spans="1:9" x14ac:dyDescent="0.25">
      <c r="C15" s="8" t="s">
        <v>16</v>
      </c>
      <c r="D15" s="9">
        <v>6</v>
      </c>
      <c r="E15" s="9">
        <v>4</v>
      </c>
      <c r="F15" s="9">
        <v>2</v>
      </c>
      <c r="G15" s="10">
        <v>0</v>
      </c>
    </row>
    <row r="16" spans="1:9" x14ac:dyDescent="0.25">
      <c r="C16" s="11" t="s">
        <v>18</v>
      </c>
      <c r="D16" s="12">
        <v>1</v>
      </c>
      <c r="E16" s="9">
        <v>2</v>
      </c>
      <c r="F16" s="9">
        <v>2</v>
      </c>
      <c r="G16" s="10">
        <v>2</v>
      </c>
    </row>
    <row r="17" spans="1:9" x14ac:dyDescent="0.25">
      <c r="C17" s="11" t="s">
        <v>17</v>
      </c>
      <c r="D17" s="12">
        <v>6</v>
      </c>
      <c r="E17" s="9">
        <v>2</v>
      </c>
      <c r="F17" s="9">
        <v>2</v>
      </c>
      <c r="G17" s="10">
        <v>2</v>
      </c>
    </row>
    <row r="18" spans="1:9" x14ac:dyDescent="0.25">
      <c r="C18" s="11" t="s">
        <v>18</v>
      </c>
      <c r="D18" s="9">
        <v>1</v>
      </c>
      <c r="E18" s="9">
        <v>1</v>
      </c>
      <c r="F18" s="9">
        <v>3</v>
      </c>
      <c r="G18" s="10">
        <v>4</v>
      </c>
    </row>
    <row r="19" spans="1:9" x14ac:dyDescent="0.25">
      <c r="C19" s="11" t="s">
        <v>19</v>
      </c>
      <c r="D19" s="9">
        <v>5</v>
      </c>
      <c r="E19" s="9">
        <v>5</v>
      </c>
      <c r="F19" s="9">
        <v>2</v>
      </c>
      <c r="G19" s="13">
        <v>0</v>
      </c>
    </row>
    <row r="20" spans="1:9" x14ac:dyDescent="0.25">
      <c r="C20" s="14" t="s">
        <v>20</v>
      </c>
      <c r="D20" s="12">
        <v>1</v>
      </c>
      <c r="E20" s="9">
        <v>1</v>
      </c>
      <c r="F20" s="9">
        <v>1</v>
      </c>
      <c r="G20" s="10">
        <v>4</v>
      </c>
    </row>
    <row r="21" spans="1:9" ht="14.65" customHeight="1" x14ac:dyDescent="0.25">
      <c r="C21" s="15" t="s">
        <v>15</v>
      </c>
      <c r="D21" s="9">
        <v>4</v>
      </c>
      <c r="E21" s="9">
        <v>4</v>
      </c>
      <c r="F21" s="9">
        <v>4</v>
      </c>
      <c r="G21" s="10">
        <v>0</v>
      </c>
    </row>
    <row r="22" spans="1:9" x14ac:dyDescent="0.25">
      <c r="C22" s="11" t="s">
        <v>21</v>
      </c>
      <c r="D22" s="9">
        <v>1</v>
      </c>
      <c r="E22" s="9">
        <v>1</v>
      </c>
      <c r="F22" s="9">
        <v>1</v>
      </c>
      <c r="G22" s="10">
        <v>1</v>
      </c>
    </row>
    <row r="23" spans="1:9" x14ac:dyDescent="0.25">
      <c r="C23" s="11" t="s">
        <v>22</v>
      </c>
      <c r="D23" s="9">
        <v>3</v>
      </c>
      <c r="E23" s="9">
        <v>3</v>
      </c>
      <c r="F23" s="9">
        <v>3</v>
      </c>
      <c r="G23" s="10">
        <v>3</v>
      </c>
    </row>
    <row r="24" spans="1:9" x14ac:dyDescent="0.25">
      <c r="C24" s="16" t="s">
        <v>23</v>
      </c>
      <c r="D24" s="9">
        <v>1</v>
      </c>
      <c r="E24" s="9">
        <v>2</v>
      </c>
      <c r="F24" s="9">
        <v>2</v>
      </c>
      <c r="G24" s="10">
        <v>4</v>
      </c>
    </row>
    <row r="25" spans="1:9" ht="14.65" customHeight="1" x14ac:dyDescent="0.25">
      <c r="C25" s="11" t="s">
        <v>15</v>
      </c>
      <c r="D25" s="12">
        <v>6</v>
      </c>
      <c r="E25" s="9">
        <v>3</v>
      </c>
      <c r="F25" s="9">
        <v>3</v>
      </c>
      <c r="G25" s="10">
        <v>0</v>
      </c>
    </row>
    <row r="26" spans="1:9" x14ac:dyDescent="0.25">
      <c r="C26" s="14" t="s">
        <v>24</v>
      </c>
      <c r="D26" s="12">
        <v>1</v>
      </c>
      <c r="E26" s="9">
        <v>1</v>
      </c>
      <c r="F26" s="9">
        <v>3</v>
      </c>
      <c r="G26" s="10">
        <v>3</v>
      </c>
    </row>
    <row r="27" spans="1:9" x14ac:dyDescent="0.25">
      <c r="C27" s="11" t="s">
        <v>15</v>
      </c>
      <c r="D27" s="12">
        <v>5</v>
      </c>
      <c r="E27" s="9">
        <v>5</v>
      </c>
      <c r="F27" s="9">
        <v>1</v>
      </c>
      <c r="G27" s="10">
        <v>1</v>
      </c>
    </row>
    <row r="28" spans="1:9" x14ac:dyDescent="0.25">
      <c r="C28" s="11" t="s">
        <v>25</v>
      </c>
      <c r="D28" s="12">
        <v>1</v>
      </c>
      <c r="E28" s="9">
        <v>2</v>
      </c>
      <c r="F28" s="9">
        <v>3</v>
      </c>
      <c r="G28" s="10">
        <v>3</v>
      </c>
    </row>
    <row r="29" spans="1:9" x14ac:dyDescent="0.25">
      <c r="C29" s="17" t="s">
        <v>17</v>
      </c>
      <c r="D29" s="18">
        <v>6</v>
      </c>
      <c r="E29" s="18">
        <v>4</v>
      </c>
      <c r="F29" s="18">
        <v>1</v>
      </c>
      <c r="G29" s="19">
        <v>1</v>
      </c>
    </row>
    <row r="30" spans="1:9" x14ac:dyDescent="0.25">
      <c r="C30" s="2"/>
      <c r="D30" s="3"/>
      <c r="E30" s="3"/>
      <c r="F30" s="3"/>
      <c r="G30" s="3"/>
    </row>
    <row r="31" spans="1:9" x14ac:dyDescent="0.25">
      <c r="C31" s="2"/>
      <c r="D31" s="3"/>
      <c r="E31" s="3"/>
      <c r="F31" s="3"/>
      <c r="G31" s="3"/>
    </row>
    <row r="32" spans="1:9" ht="23.65" customHeight="1" x14ac:dyDescent="0.25">
      <c r="A32" s="120" t="s">
        <v>156</v>
      </c>
      <c r="B32" s="120"/>
      <c r="C32" s="120"/>
      <c r="D32" s="120"/>
      <c r="E32" s="120"/>
      <c r="F32" s="120"/>
      <c r="G32" s="120"/>
      <c r="H32" s="120"/>
      <c r="I32" s="120"/>
    </row>
    <row r="34" spans="1:10" x14ac:dyDescent="0.25">
      <c r="A34" s="100">
        <v>0.35416666666666669</v>
      </c>
      <c r="B34" t="s">
        <v>72</v>
      </c>
    </row>
    <row r="35" spans="1:10" x14ac:dyDescent="0.25">
      <c r="A35" s="100">
        <v>0.41666666666666669</v>
      </c>
      <c r="B35" t="s">
        <v>31</v>
      </c>
    </row>
    <row r="36" spans="1:10" x14ac:dyDescent="0.25">
      <c r="A36" s="100">
        <v>0.625</v>
      </c>
      <c r="B36" t="s">
        <v>68</v>
      </c>
    </row>
    <row r="37" spans="1:10" x14ac:dyDescent="0.25">
      <c r="A37" s="100">
        <v>0.66666666666666663</v>
      </c>
      <c r="B37" t="s">
        <v>157</v>
      </c>
    </row>
    <row r="40" spans="1:10" ht="23.25" x14ac:dyDescent="0.25">
      <c r="A40" s="120" t="s">
        <v>32</v>
      </c>
      <c r="B40" s="120"/>
      <c r="C40" s="120"/>
      <c r="D40" s="120"/>
      <c r="E40" s="120"/>
      <c r="F40" s="120"/>
      <c r="G40" s="120"/>
    </row>
    <row r="41" spans="1:10" ht="14.65" customHeight="1" x14ac:dyDescent="0.25">
      <c r="A41" s="20"/>
      <c r="B41" s="20"/>
      <c r="C41" s="20"/>
      <c r="D41" s="20"/>
      <c r="E41" s="20"/>
      <c r="F41" s="20"/>
      <c r="G41" s="20"/>
    </row>
    <row r="42" spans="1:10" x14ac:dyDescent="0.25">
      <c r="A42" s="140" t="s">
        <v>33</v>
      </c>
      <c r="B42" s="140"/>
      <c r="C42" s="140"/>
      <c r="D42" s="140"/>
      <c r="E42" s="140"/>
      <c r="F42" s="140"/>
      <c r="J42" s="31"/>
    </row>
    <row r="43" spans="1:10" ht="13.9" customHeight="1" x14ac:dyDescent="0.25">
      <c r="A43" s="143" t="s">
        <v>35</v>
      </c>
      <c r="B43" s="143"/>
      <c r="C43" s="143"/>
      <c r="D43" s="143"/>
      <c r="E43" s="143"/>
      <c r="F43" s="143"/>
      <c r="G43" s="99">
        <v>250</v>
      </c>
      <c r="J43" s="31"/>
    </row>
    <row r="44" spans="1:10" x14ac:dyDescent="0.25">
      <c r="A44" s="141" t="s">
        <v>34</v>
      </c>
      <c r="B44" s="141"/>
      <c r="C44" s="141"/>
      <c r="D44" s="141"/>
      <c r="E44" s="141"/>
      <c r="F44" s="141"/>
      <c r="G44" s="99">
        <v>250</v>
      </c>
      <c r="J44" s="31"/>
    </row>
    <row r="47" spans="1:10" ht="27" customHeight="1" x14ac:dyDescent="0.25">
      <c r="A47" s="120" t="s">
        <v>36</v>
      </c>
      <c r="B47" s="120"/>
      <c r="C47" s="120"/>
      <c r="D47" s="120"/>
      <c r="E47" s="120"/>
      <c r="F47" s="120"/>
      <c r="G47" s="120"/>
      <c r="H47" s="120"/>
      <c r="I47" s="120"/>
    </row>
    <row r="49" spans="1:11" x14ac:dyDescent="0.25">
      <c r="A49" s="139" t="s">
        <v>0</v>
      </c>
      <c r="B49" s="139"/>
      <c r="C49" s="139"/>
      <c r="D49" s="139"/>
      <c r="E49" s="139"/>
      <c r="G49" s="139" t="s">
        <v>52</v>
      </c>
      <c r="H49" s="139"/>
      <c r="I49" s="139"/>
      <c r="J49" s="139"/>
      <c r="K49" s="139"/>
    </row>
    <row r="50" spans="1:11" x14ac:dyDescent="0.25">
      <c r="A50" s="105" t="s">
        <v>37</v>
      </c>
      <c r="B50" s="142" t="s">
        <v>38</v>
      </c>
      <c r="C50" s="142"/>
      <c r="D50" s="106" t="s">
        <v>39</v>
      </c>
      <c r="E50" s="107" t="s">
        <v>83</v>
      </c>
      <c r="G50" s="105" t="s">
        <v>37</v>
      </c>
      <c r="H50" s="142" t="s">
        <v>38</v>
      </c>
      <c r="I50" s="142"/>
      <c r="J50" s="106" t="s">
        <v>39</v>
      </c>
      <c r="K50" s="107" t="s">
        <v>83</v>
      </c>
    </row>
    <row r="51" spans="1:11" ht="15" customHeight="1" x14ac:dyDescent="0.25">
      <c r="A51" s="1" t="s">
        <v>47</v>
      </c>
      <c r="B51" s="144" t="s">
        <v>95</v>
      </c>
      <c r="C51" s="144"/>
      <c r="D51" s="108">
        <v>3.6</v>
      </c>
      <c r="E51" s="1" t="s">
        <v>85</v>
      </c>
      <c r="G51" s="1" t="s">
        <v>151</v>
      </c>
      <c r="H51" s="144" t="s">
        <v>185</v>
      </c>
      <c r="I51" s="144" t="s">
        <v>185</v>
      </c>
      <c r="J51" s="108">
        <v>6.8</v>
      </c>
      <c r="K51" s="1" t="s">
        <v>198</v>
      </c>
    </row>
    <row r="52" spans="1:11" ht="15" customHeight="1" x14ac:dyDescent="0.25">
      <c r="A52" s="1" t="s">
        <v>40</v>
      </c>
      <c r="B52" s="144" t="s">
        <v>237</v>
      </c>
      <c r="C52" s="144"/>
      <c r="D52" s="108">
        <v>5.4</v>
      </c>
      <c r="E52" s="1" t="s">
        <v>236</v>
      </c>
      <c r="G52" s="1" t="s">
        <v>152</v>
      </c>
      <c r="H52" s="144" t="s">
        <v>106</v>
      </c>
      <c r="I52" s="144" t="s">
        <v>106</v>
      </c>
      <c r="J52" s="108">
        <v>9.4</v>
      </c>
      <c r="K52" s="1" t="s">
        <v>138</v>
      </c>
    </row>
    <row r="53" spans="1:11" ht="15" customHeight="1" x14ac:dyDescent="0.25">
      <c r="A53" s="1" t="s">
        <v>41</v>
      </c>
      <c r="B53" s="144" t="s">
        <v>96</v>
      </c>
      <c r="C53" s="144"/>
      <c r="D53" s="108">
        <v>8.9</v>
      </c>
      <c r="E53" s="1" t="s">
        <v>86</v>
      </c>
      <c r="G53" s="1" t="s">
        <v>41</v>
      </c>
      <c r="H53" s="144" t="s">
        <v>186</v>
      </c>
      <c r="I53" s="144" t="s">
        <v>186</v>
      </c>
      <c r="J53" s="108">
        <v>9.4</v>
      </c>
      <c r="K53" s="1" t="s">
        <v>199</v>
      </c>
    </row>
    <row r="54" spans="1:11" ht="15" customHeight="1" x14ac:dyDescent="0.25">
      <c r="A54" s="1" t="s">
        <v>42</v>
      </c>
      <c r="B54" s="144" t="s">
        <v>213</v>
      </c>
      <c r="C54" s="144"/>
      <c r="D54" s="108">
        <v>10</v>
      </c>
      <c r="E54" s="1" t="s">
        <v>235</v>
      </c>
      <c r="G54" s="1" t="s">
        <v>42</v>
      </c>
      <c r="H54" s="144" t="s">
        <v>187</v>
      </c>
      <c r="I54" s="144" t="s">
        <v>187</v>
      </c>
      <c r="J54" s="108">
        <v>10.8</v>
      </c>
      <c r="K54" s="1" t="s">
        <v>200</v>
      </c>
    </row>
    <row r="55" spans="1:11" ht="15" customHeight="1" x14ac:dyDescent="0.25">
      <c r="A55" s="1" t="s">
        <v>48</v>
      </c>
      <c r="B55" s="144" t="s">
        <v>214</v>
      </c>
      <c r="C55" s="144"/>
      <c r="D55" s="108">
        <v>11.5</v>
      </c>
      <c r="E55" s="1" t="s">
        <v>238</v>
      </c>
      <c r="G55" s="1" t="s">
        <v>48</v>
      </c>
      <c r="H55" s="144" t="s">
        <v>188</v>
      </c>
      <c r="I55" s="144" t="s">
        <v>188</v>
      </c>
      <c r="J55" s="108">
        <v>12.1</v>
      </c>
      <c r="K55" s="1" t="s">
        <v>201</v>
      </c>
    </row>
    <row r="56" spans="1:11" ht="15" customHeight="1" x14ac:dyDescent="0.25">
      <c r="A56" s="1" t="s">
        <v>44</v>
      </c>
      <c r="B56" s="144" t="s">
        <v>101</v>
      </c>
      <c r="C56" s="144"/>
      <c r="D56" s="108">
        <v>13.6</v>
      </c>
      <c r="E56" s="1" t="s">
        <v>91</v>
      </c>
      <c r="G56" s="1" t="s">
        <v>43</v>
      </c>
      <c r="H56" s="144" t="s">
        <v>189</v>
      </c>
      <c r="I56" s="144" t="s">
        <v>189</v>
      </c>
      <c r="J56" s="108">
        <v>14.1</v>
      </c>
      <c r="K56" s="1" t="s">
        <v>202</v>
      </c>
    </row>
    <row r="57" spans="1:11" ht="15" customHeight="1" x14ac:dyDescent="0.25">
      <c r="A57" s="1" t="s">
        <v>43</v>
      </c>
      <c r="B57" s="144" t="s">
        <v>97</v>
      </c>
      <c r="C57" s="144"/>
      <c r="D57" s="108">
        <v>14</v>
      </c>
      <c r="E57" s="1" t="s">
        <v>87</v>
      </c>
      <c r="G57" s="1" t="s">
        <v>44</v>
      </c>
      <c r="H57" s="144" t="s">
        <v>108</v>
      </c>
      <c r="I57" s="144" t="s">
        <v>108</v>
      </c>
      <c r="J57" s="108">
        <v>14.4</v>
      </c>
      <c r="K57" s="1" t="s">
        <v>140</v>
      </c>
    </row>
    <row r="58" spans="1:11" ht="15" customHeight="1" x14ac:dyDescent="0.25">
      <c r="A58" s="1" t="s">
        <v>45</v>
      </c>
      <c r="B58" s="144" t="s">
        <v>104</v>
      </c>
      <c r="C58" s="144"/>
      <c r="D58" s="108">
        <v>15.9</v>
      </c>
      <c r="E58" s="1" t="s">
        <v>94</v>
      </c>
      <c r="G58" s="1" t="s">
        <v>45</v>
      </c>
      <c r="H58" s="144" t="s">
        <v>109</v>
      </c>
      <c r="I58" s="144" t="s">
        <v>109</v>
      </c>
      <c r="J58" s="108">
        <v>15.2</v>
      </c>
      <c r="K58" s="1" t="s">
        <v>141</v>
      </c>
    </row>
    <row r="59" spans="1:11" ht="15" customHeight="1" x14ac:dyDescent="0.25">
      <c r="A59" s="1" t="s">
        <v>46</v>
      </c>
      <c r="B59" s="144" t="s">
        <v>98</v>
      </c>
      <c r="C59" s="144"/>
      <c r="D59" s="108">
        <v>17.100000000000001</v>
      </c>
      <c r="E59" s="1" t="s">
        <v>88</v>
      </c>
      <c r="G59" s="1" t="s">
        <v>46</v>
      </c>
      <c r="H59" s="144" t="s">
        <v>204</v>
      </c>
      <c r="I59" s="144" t="s">
        <v>190</v>
      </c>
      <c r="J59" s="108">
        <v>15.9</v>
      </c>
      <c r="K59" s="1" t="s">
        <v>203</v>
      </c>
    </row>
    <row r="60" spans="1:11" ht="15" customHeight="1" x14ac:dyDescent="0.25">
      <c r="A60" s="1" t="s">
        <v>49</v>
      </c>
      <c r="B60" s="144" t="s">
        <v>215</v>
      </c>
      <c r="C60" s="144"/>
      <c r="D60" s="108">
        <v>18.600000000000001</v>
      </c>
      <c r="E60" s="1" t="s">
        <v>239</v>
      </c>
      <c r="G60" s="1" t="s">
        <v>49</v>
      </c>
      <c r="H60" s="144" t="s">
        <v>191</v>
      </c>
      <c r="I60" s="144" t="s">
        <v>191</v>
      </c>
      <c r="J60" s="108">
        <v>19</v>
      </c>
      <c r="K60" s="1" t="s">
        <v>205</v>
      </c>
    </row>
    <row r="61" spans="1:11" ht="15" customHeight="1" x14ac:dyDescent="0.25">
      <c r="A61" s="1" t="s">
        <v>51</v>
      </c>
      <c r="B61" s="144" t="s">
        <v>216</v>
      </c>
      <c r="C61" s="144"/>
      <c r="D61" s="108">
        <v>19.5</v>
      </c>
      <c r="E61" s="1" t="s">
        <v>240</v>
      </c>
      <c r="G61" s="1" t="s">
        <v>51</v>
      </c>
      <c r="H61" s="144" t="s">
        <v>192</v>
      </c>
      <c r="I61" s="144" t="s">
        <v>192</v>
      </c>
      <c r="J61" s="108">
        <v>22.3</v>
      </c>
      <c r="K61" s="1" t="s">
        <v>206</v>
      </c>
    </row>
    <row r="62" spans="1:11" ht="15" customHeight="1" x14ac:dyDescent="0.25">
      <c r="A62" s="1" t="s">
        <v>50</v>
      </c>
      <c r="B62" s="144" t="s">
        <v>217</v>
      </c>
      <c r="C62" s="144"/>
      <c r="D62" s="108">
        <v>23.5</v>
      </c>
      <c r="E62" s="1" t="s">
        <v>241</v>
      </c>
      <c r="G62" s="1" t="s">
        <v>50</v>
      </c>
      <c r="H62" s="144" t="s">
        <v>193</v>
      </c>
      <c r="I62" s="144" t="s">
        <v>193</v>
      </c>
      <c r="J62" s="108">
        <v>24</v>
      </c>
      <c r="K62" s="1" t="s">
        <v>207</v>
      </c>
    </row>
    <row r="63" spans="1:11" ht="15" customHeight="1" x14ac:dyDescent="0.25">
      <c r="A63" s="1" t="s">
        <v>158</v>
      </c>
      <c r="B63" s="144" t="s">
        <v>100</v>
      </c>
      <c r="C63" s="144"/>
      <c r="D63" s="108">
        <v>17.399999999999999</v>
      </c>
      <c r="E63" s="1" t="s">
        <v>90</v>
      </c>
      <c r="G63" s="1" t="s">
        <v>162</v>
      </c>
      <c r="H63" s="144" t="s">
        <v>105</v>
      </c>
      <c r="I63" s="144" t="s">
        <v>105</v>
      </c>
      <c r="J63" s="108">
        <v>4.8</v>
      </c>
      <c r="K63" s="1" t="s">
        <v>137</v>
      </c>
    </row>
    <row r="64" spans="1:11" ht="15" customHeight="1" x14ac:dyDescent="0.25">
      <c r="A64" s="1" t="s">
        <v>159</v>
      </c>
      <c r="B64" s="144" t="s">
        <v>103</v>
      </c>
      <c r="C64" s="144"/>
      <c r="D64" s="108">
        <v>26.6</v>
      </c>
      <c r="E64" s="1" t="s">
        <v>93</v>
      </c>
      <c r="G64" s="1" t="s">
        <v>163</v>
      </c>
      <c r="H64" s="144" t="s">
        <v>194</v>
      </c>
      <c r="I64" s="144" t="s">
        <v>194</v>
      </c>
      <c r="J64" s="108">
        <v>18.5</v>
      </c>
      <c r="K64" s="1" t="s">
        <v>208</v>
      </c>
    </row>
    <row r="65" spans="1:11" ht="15" customHeight="1" x14ac:dyDescent="0.25">
      <c r="A65" s="1" t="s">
        <v>160</v>
      </c>
      <c r="B65" s="144" t="s">
        <v>102</v>
      </c>
      <c r="C65" s="144"/>
      <c r="D65" s="108">
        <v>10.4</v>
      </c>
      <c r="E65" s="1" t="s">
        <v>92</v>
      </c>
      <c r="G65" s="1" t="s">
        <v>164</v>
      </c>
      <c r="H65" s="144" t="s">
        <v>209</v>
      </c>
      <c r="I65" s="144" t="s">
        <v>195</v>
      </c>
      <c r="J65" s="108">
        <v>10.5</v>
      </c>
      <c r="K65" s="1" t="s">
        <v>210</v>
      </c>
    </row>
    <row r="66" spans="1:11" x14ac:dyDescent="0.25">
      <c r="A66" s="1" t="s">
        <v>161</v>
      </c>
      <c r="B66" s="144" t="s">
        <v>218</v>
      </c>
      <c r="C66" s="144"/>
      <c r="D66" s="108">
        <v>24.4</v>
      </c>
      <c r="E66" s="1" t="s">
        <v>242</v>
      </c>
      <c r="G66" s="1" t="s">
        <v>165</v>
      </c>
      <c r="H66" s="144" t="s">
        <v>196</v>
      </c>
      <c r="I66" s="144" t="s">
        <v>196</v>
      </c>
      <c r="J66" s="108">
        <v>27.6</v>
      </c>
      <c r="K66" s="1" t="s">
        <v>211</v>
      </c>
    </row>
    <row r="67" spans="1:11" ht="15" customHeight="1" x14ac:dyDescent="0.25">
      <c r="A67" s="1" t="s">
        <v>162</v>
      </c>
      <c r="B67" s="144" t="s">
        <v>99</v>
      </c>
      <c r="C67" s="144"/>
      <c r="D67" s="108">
        <v>16.7</v>
      </c>
      <c r="E67" s="1" t="s">
        <v>89</v>
      </c>
      <c r="G67" s="1" t="s">
        <v>158</v>
      </c>
      <c r="H67" s="144" t="s">
        <v>107</v>
      </c>
      <c r="I67" s="144" t="s">
        <v>107</v>
      </c>
      <c r="J67" s="108">
        <v>13.9</v>
      </c>
      <c r="K67" s="1" t="s">
        <v>139</v>
      </c>
    </row>
    <row r="68" spans="1:11" ht="15" customHeight="1" x14ac:dyDescent="0.25">
      <c r="A68" s="1" t="s">
        <v>163</v>
      </c>
      <c r="B68" s="144" t="s">
        <v>219</v>
      </c>
      <c r="C68" s="144"/>
      <c r="D68" s="108">
        <v>19.2</v>
      </c>
      <c r="E68" s="1" t="s">
        <v>243</v>
      </c>
      <c r="G68" s="1" t="s">
        <v>159</v>
      </c>
      <c r="H68" s="144" t="s">
        <v>197</v>
      </c>
      <c r="I68" s="144" t="s">
        <v>197</v>
      </c>
      <c r="J68" s="108">
        <v>20.9</v>
      </c>
      <c r="K68" s="1" t="s">
        <v>212</v>
      </c>
    </row>
    <row r="69" spans="1:11" x14ac:dyDescent="0.25">
      <c r="B69" s="109"/>
      <c r="C69" s="109"/>
      <c r="D69" s="104">
        <f>SUM(D51:D68)/18</f>
        <v>15.350000000000001</v>
      </c>
      <c r="G69" s="109"/>
      <c r="H69" s="109"/>
      <c r="I69" s="110"/>
      <c r="J69" s="104">
        <f>SUM(J51:J68)/18</f>
        <v>14.97777777777778</v>
      </c>
    </row>
    <row r="70" spans="1:11" x14ac:dyDescent="0.25">
      <c r="B70" s="109"/>
      <c r="C70" s="109"/>
      <c r="D70" s="110"/>
      <c r="G70" s="109"/>
      <c r="H70" s="109"/>
      <c r="I70" s="110"/>
    </row>
    <row r="72" spans="1:11" x14ac:dyDescent="0.25">
      <c r="A72" s="139" t="s">
        <v>53</v>
      </c>
      <c r="B72" s="139"/>
      <c r="C72" s="139"/>
      <c r="D72" s="139"/>
      <c r="E72" s="139"/>
      <c r="G72" s="139" t="s">
        <v>54</v>
      </c>
      <c r="H72" s="139"/>
      <c r="I72" s="139"/>
      <c r="J72" s="139"/>
      <c r="K72" s="139"/>
    </row>
    <row r="73" spans="1:11" ht="14.65" customHeight="1" x14ac:dyDescent="0.25">
      <c r="A73" s="105" t="s">
        <v>37</v>
      </c>
      <c r="B73" s="142" t="s">
        <v>38</v>
      </c>
      <c r="C73" s="142"/>
      <c r="D73" s="106" t="s">
        <v>39</v>
      </c>
      <c r="E73" s="107" t="s">
        <v>83</v>
      </c>
      <c r="G73" s="105" t="s">
        <v>37</v>
      </c>
      <c r="H73" s="142" t="s">
        <v>38</v>
      </c>
      <c r="I73" s="142"/>
      <c r="J73" s="106" t="s">
        <v>39</v>
      </c>
      <c r="K73" s="107" t="s">
        <v>83</v>
      </c>
    </row>
    <row r="74" spans="1:11" ht="14.65" customHeight="1" x14ac:dyDescent="0.25">
      <c r="A74" s="1" t="s">
        <v>73</v>
      </c>
      <c r="B74" s="146" t="s">
        <v>220</v>
      </c>
      <c r="C74" s="144"/>
      <c r="D74" s="108">
        <v>9</v>
      </c>
      <c r="E74" s="1" t="s">
        <v>228</v>
      </c>
      <c r="G74" s="1" t="s">
        <v>47</v>
      </c>
      <c r="H74" s="151" t="s">
        <v>169</v>
      </c>
      <c r="I74" s="152"/>
      <c r="J74" s="108">
        <v>6.6</v>
      </c>
      <c r="K74" s="1" t="s">
        <v>177</v>
      </c>
    </row>
    <row r="75" spans="1:11" ht="14.65" customHeight="1" x14ac:dyDescent="0.25">
      <c r="A75" s="1" t="s">
        <v>74</v>
      </c>
      <c r="B75" s="144" t="s">
        <v>112</v>
      </c>
      <c r="C75" s="144"/>
      <c r="D75" s="108">
        <v>10.8</v>
      </c>
      <c r="E75" s="1" t="s">
        <v>143</v>
      </c>
      <c r="G75" s="1" t="s">
        <v>40</v>
      </c>
      <c r="H75" s="151" t="s">
        <v>117</v>
      </c>
      <c r="I75" s="152"/>
      <c r="J75" s="108">
        <v>7.4</v>
      </c>
      <c r="K75" s="1" t="s">
        <v>128</v>
      </c>
    </row>
    <row r="76" spans="1:11" ht="14.65" customHeight="1" x14ac:dyDescent="0.25">
      <c r="A76" s="1" t="s">
        <v>75</v>
      </c>
      <c r="B76" s="144" t="s">
        <v>116</v>
      </c>
      <c r="C76" s="144"/>
      <c r="D76" s="108">
        <v>11</v>
      </c>
      <c r="E76" s="1" t="s">
        <v>148</v>
      </c>
      <c r="G76" s="1" t="s">
        <v>41</v>
      </c>
      <c r="H76" s="151" t="s">
        <v>170</v>
      </c>
      <c r="I76" s="152"/>
      <c r="J76" s="108">
        <v>12.2</v>
      </c>
      <c r="K76" s="1" t="s">
        <v>178</v>
      </c>
    </row>
    <row r="77" spans="1:11" ht="14.65" customHeight="1" x14ac:dyDescent="0.25">
      <c r="A77" s="1" t="s">
        <v>76</v>
      </c>
      <c r="B77" s="144" t="s">
        <v>113</v>
      </c>
      <c r="C77" s="144"/>
      <c r="D77" s="108">
        <v>12.3</v>
      </c>
      <c r="E77" s="1" t="s">
        <v>144</v>
      </c>
      <c r="G77" s="1" t="s">
        <v>42</v>
      </c>
      <c r="H77" s="151" t="s">
        <v>171</v>
      </c>
      <c r="I77" s="152"/>
      <c r="J77" s="108">
        <v>12.5</v>
      </c>
      <c r="K77" s="1" t="s">
        <v>179</v>
      </c>
    </row>
    <row r="78" spans="1:11" ht="14.65" customHeight="1" x14ac:dyDescent="0.25">
      <c r="A78" s="1" t="s">
        <v>77</v>
      </c>
      <c r="B78" s="146" t="s">
        <v>115</v>
      </c>
      <c r="C78" s="144"/>
      <c r="D78" s="108">
        <v>13.1</v>
      </c>
      <c r="E78" s="1" t="s">
        <v>147</v>
      </c>
      <c r="G78" s="1" t="s">
        <v>48</v>
      </c>
      <c r="H78" s="151" t="s">
        <v>118</v>
      </c>
      <c r="I78" s="152"/>
      <c r="J78" s="108">
        <v>14.2</v>
      </c>
      <c r="K78" s="1" t="s">
        <v>129</v>
      </c>
    </row>
    <row r="79" spans="1:11" ht="14.65" customHeight="1" x14ac:dyDescent="0.25">
      <c r="A79" s="1" t="s">
        <v>78</v>
      </c>
      <c r="B79" s="146" t="s">
        <v>221</v>
      </c>
      <c r="C79" s="144"/>
      <c r="D79" s="108">
        <v>14.3</v>
      </c>
      <c r="E79" s="1" t="s">
        <v>229</v>
      </c>
      <c r="G79" s="1" t="s">
        <v>43</v>
      </c>
      <c r="H79" s="151" t="s">
        <v>172</v>
      </c>
      <c r="I79" s="152"/>
      <c r="J79" s="108">
        <v>14.8</v>
      </c>
      <c r="K79" s="1" t="s">
        <v>180</v>
      </c>
    </row>
    <row r="80" spans="1:11" ht="14.65" customHeight="1" x14ac:dyDescent="0.25">
      <c r="A80" s="1" t="s">
        <v>79</v>
      </c>
      <c r="B80" s="146" t="s">
        <v>222</v>
      </c>
      <c r="C80" s="144"/>
      <c r="D80" s="108">
        <v>14.3</v>
      </c>
      <c r="E80" s="1" t="s">
        <v>146</v>
      </c>
      <c r="G80" s="1" t="s">
        <v>44</v>
      </c>
      <c r="H80" s="111" t="s">
        <v>173</v>
      </c>
      <c r="I80" s="112"/>
      <c r="J80" s="108">
        <v>16.600000000000001</v>
      </c>
      <c r="K80" s="1" t="s">
        <v>181</v>
      </c>
    </row>
    <row r="81" spans="1:15" ht="14.65" customHeight="1" x14ac:dyDescent="0.25">
      <c r="A81" s="1" t="s">
        <v>80</v>
      </c>
      <c r="B81" s="144" t="s">
        <v>223</v>
      </c>
      <c r="C81" s="144"/>
      <c r="D81" s="108">
        <v>17</v>
      </c>
      <c r="E81" s="1" t="s">
        <v>230</v>
      </c>
      <c r="G81" s="1" t="s">
        <v>45</v>
      </c>
      <c r="H81" s="151" t="s">
        <v>125</v>
      </c>
      <c r="I81" s="152"/>
      <c r="J81" s="108">
        <v>16.7</v>
      </c>
      <c r="K81" s="1" t="s">
        <v>132</v>
      </c>
    </row>
    <row r="82" spans="1:15" ht="14.65" customHeight="1" x14ac:dyDescent="0.25">
      <c r="A82" s="1" t="s">
        <v>81</v>
      </c>
      <c r="B82" s="1" t="s">
        <v>248</v>
      </c>
      <c r="C82" s="1"/>
      <c r="D82" s="108">
        <v>17.2</v>
      </c>
      <c r="E82" s="1" t="s">
        <v>249</v>
      </c>
      <c r="G82" s="1" t="s">
        <v>46</v>
      </c>
      <c r="H82" s="151" t="s">
        <v>174</v>
      </c>
      <c r="I82" s="152"/>
      <c r="J82" s="108">
        <v>17.2</v>
      </c>
      <c r="K82" s="1" t="s">
        <v>182</v>
      </c>
      <c r="M82" s="143"/>
      <c r="N82" s="141"/>
      <c r="O82" s="104"/>
    </row>
    <row r="83" spans="1:15" ht="14.65" customHeight="1" x14ac:dyDescent="0.25">
      <c r="A83" s="1" t="s">
        <v>82</v>
      </c>
      <c r="B83" s="146" t="s">
        <v>224</v>
      </c>
      <c r="C83" s="144"/>
      <c r="D83" s="108">
        <v>21.9</v>
      </c>
      <c r="E83" s="1" t="s">
        <v>231</v>
      </c>
      <c r="G83" s="1" t="s">
        <v>49</v>
      </c>
      <c r="H83" s="151" t="s">
        <v>120</v>
      </c>
      <c r="I83" s="152"/>
      <c r="J83" s="108">
        <v>19.899999999999999</v>
      </c>
      <c r="K83" s="1" t="s">
        <v>127</v>
      </c>
    </row>
    <row r="84" spans="1:15" ht="14.65" customHeight="1" x14ac:dyDescent="0.25">
      <c r="A84" s="1" t="s">
        <v>51</v>
      </c>
      <c r="B84" s="1" t="s">
        <v>123</v>
      </c>
      <c r="C84" s="1"/>
      <c r="D84" s="108">
        <v>24.8</v>
      </c>
      <c r="E84" s="1" t="s">
        <v>247</v>
      </c>
      <c r="G84" s="1" t="s">
        <v>51</v>
      </c>
      <c r="H84" s="151" t="s">
        <v>122</v>
      </c>
      <c r="I84" s="152"/>
      <c r="J84" s="108">
        <v>21</v>
      </c>
      <c r="K84" s="1" t="s">
        <v>135</v>
      </c>
    </row>
    <row r="85" spans="1:15" ht="14.65" customHeight="1" x14ac:dyDescent="0.25">
      <c r="A85" s="1" t="s">
        <v>50</v>
      </c>
      <c r="B85" s="146" t="s">
        <v>114</v>
      </c>
      <c r="C85" s="144"/>
      <c r="D85" s="108">
        <v>26</v>
      </c>
      <c r="E85" s="1" t="s">
        <v>145</v>
      </c>
      <c r="G85" s="1" t="s">
        <v>50</v>
      </c>
      <c r="H85" s="151" t="s">
        <v>123</v>
      </c>
      <c r="I85" s="152"/>
      <c r="J85" s="108">
        <v>22.8</v>
      </c>
      <c r="K85" s="1" t="s">
        <v>134</v>
      </c>
      <c r="M85" s="143"/>
      <c r="N85" s="141"/>
      <c r="O85" s="104"/>
    </row>
    <row r="86" spans="1:15" ht="14.65" customHeight="1" x14ac:dyDescent="0.25">
      <c r="A86" s="1" t="s">
        <v>164</v>
      </c>
      <c r="B86" s="1" t="s">
        <v>245</v>
      </c>
      <c r="C86" s="1"/>
      <c r="D86" s="108">
        <v>5</v>
      </c>
      <c r="E86" s="1" t="s">
        <v>246</v>
      </c>
      <c r="G86" s="1" t="s">
        <v>160</v>
      </c>
      <c r="H86" s="151" t="s">
        <v>124</v>
      </c>
      <c r="I86" s="152"/>
      <c r="J86" s="108">
        <v>16.3</v>
      </c>
      <c r="K86" s="1" t="s">
        <v>131</v>
      </c>
      <c r="M86" s="141"/>
      <c r="N86" s="141"/>
      <c r="O86" s="104"/>
    </row>
    <row r="87" spans="1:15" ht="14.65" customHeight="1" x14ac:dyDescent="0.25">
      <c r="A87" s="1" t="s">
        <v>165</v>
      </c>
      <c r="B87" s="144" t="s">
        <v>225</v>
      </c>
      <c r="C87" s="144"/>
      <c r="D87" s="108">
        <v>18.3</v>
      </c>
      <c r="E87" s="1" t="s">
        <v>232</v>
      </c>
      <c r="G87" s="1" t="s">
        <v>161</v>
      </c>
      <c r="H87" s="151" t="s">
        <v>175</v>
      </c>
      <c r="I87" s="152"/>
      <c r="J87" s="108">
        <v>18.3</v>
      </c>
      <c r="K87" s="1" t="s">
        <v>183</v>
      </c>
    </row>
    <row r="88" spans="1:15" ht="14.65" customHeight="1" x14ac:dyDescent="0.25">
      <c r="A88" s="1" t="s">
        <v>162</v>
      </c>
      <c r="B88" s="144" t="s">
        <v>111</v>
      </c>
      <c r="C88" s="144"/>
      <c r="D88" s="108">
        <v>3.5</v>
      </c>
      <c r="E88" s="1" t="s">
        <v>149</v>
      </c>
      <c r="G88" s="1" t="s">
        <v>158</v>
      </c>
      <c r="H88" s="151" t="s">
        <v>176</v>
      </c>
      <c r="I88" s="152"/>
      <c r="J88" s="108">
        <v>17.899999999999999</v>
      </c>
      <c r="K88" s="1" t="s">
        <v>184</v>
      </c>
    </row>
    <row r="89" spans="1:15" ht="14.65" customHeight="1" x14ac:dyDescent="0.25">
      <c r="A89" s="1" t="s">
        <v>163</v>
      </c>
      <c r="B89" s="144" t="s">
        <v>226</v>
      </c>
      <c r="C89" s="144"/>
      <c r="D89" s="108">
        <v>22.8</v>
      </c>
      <c r="E89" s="1" t="s">
        <v>233</v>
      </c>
      <c r="G89" s="1" t="s">
        <v>159</v>
      </c>
      <c r="H89" s="151" t="s">
        <v>121</v>
      </c>
      <c r="I89" s="152"/>
      <c r="J89" s="108">
        <v>21.9</v>
      </c>
      <c r="K89" s="1" t="s">
        <v>133</v>
      </c>
    </row>
    <row r="90" spans="1:15" ht="14.65" customHeight="1" x14ac:dyDescent="0.25">
      <c r="A90" s="1" t="s">
        <v>160</v>
      </c>
      <c r="B90" s="144" t="s">
        <v>110</v>
      </c>
      <c r="C90" s="144"/>
      <c r="D90" s="108">
        <v>9.5</v>
      </c>
      <c r="E90" s="1" t="s">
        <v>142</v>
      </c>
      <c r="G90" s="1" t="s">
        <v>164</v>
      </c>
      <c r="H90" s="151" t="s">
        <v>119</v>
      </c>
      <c r="I90" s="152"/>
      <c r="J90" s="108">
        <v>15</v>
      </c>
      <c r="K90" s="1" t="s">
        <v>130</v>
      </c>
    </row>
    <row r="91" spans="1:15" ht="14.65" customHeight="1" x14ac:dyDescent="0.25">
      <c r="A91" s="1" t="s">
        <v>161</v>
      </c>
      <c r="B91" s="144" t="s">
        <v>227</v>
      </c>
      <c r="C91" s="144"/>
      <c r="D91" s="108">
        <v>24.1</v>
      </c>
      <c r="E91" s="1" t="s">
        <v>234</v>
      </c>
      <c r="G91" s="1" t="s">
        <v>165</v>
      </c>
      <c r="H91" s="151" t="s">
        <v>126</v>
      </c>
      <c r="I91" s="152"/>
      <c r="J91" s="108">
        <v>24.6</v>
      </c>
      <c r="K91" s="1" t="s">
        <v>136</v>
      </c>
    </row>
    <row r="92" spans="1:15" x14ac:dyDescent="0.25">
      <c r="D92" s="104">
        <f>SUM(D74:D91)/18</f>
        <v>15.272222222222224</v>
      </c>
      <c r="J92" s="104">
        <f>SUM(J74:J91)/18</f>
        <v>16.438888888888894</v>
      </c>
      <c r="M92" s="58"/>
    </row>
    <row r="93" spans="1:15" ht="36" customHeight="1" x14ac:dyDescent="0.25">
      <c r="A93" s="120" t="s">
        <v>55</v>
      </c>
      <c r="B93" s="120"/>
      <c r="C93" s="120"/>
      <c r="D93" s="120"/>
      <c r="E93" s="120"/>
      <c r="F93" s="120"/>
      <c r="G93" s="120"/>
      <c r="H93" s="120"/>
      <c r="I93" s="120"/>
    </row>
    <row r="94" spans="1:15" ht="14.65" customHeight="1" x14ac:dyDescent="0.25">
      <c r="A94" s="20"/>
      <c r="B94" s="20"/>
      <c r="C94" s="20"/>
      <c r="D94" s="20"/>
      <c r="E94" s="20"/>
      <c r="F94" s="20"/>
      <c r="G94" s="20"/>
      <c r="H94" s="20"/>
      <c r="I94" s="20"/>
    </row>
    <row r="95" spans="1:15" ht="14.65" customHeight="1" x14ac:dyDescent="0.25">
      <c r="A95" s="121" t="s">
        <v>69</v>
      </c>
      <c r="B95" s="121"/>
      <c r="C95" s="121"/>
      <c r="D95" s="121"/>
      <c r="E95" s="121"/>
      <c r="F95" s="121"/>
      <c r="G95" s="121"/>
      <c r="H95" s="121"/>
      <c r="I95" s="121"/>
    </row>
    <row r="96" spans="1:15" ht="15.75" thickBot="1" x14ac:dyDescent="0.3"/>
    <row r="97" spans="1:16" ht="15.75" thickBot="1" x14ac:dyDescent="0.3">
      <c r="A97" s="77" t="s">
        <v>56</v>
      </c>
      <c r="B97" s="125" t="s">
        <v>38</v>
      </c>
      <c r="C97" s="125"/>
      <c r="D97" s="78" t="s">
        <v>57</v>
      </c>
      <c r="E97" s="79" t="s">
        <v>39</v>
      </c>
      <c r="F97" s="79" t="s">
        <v>58</v>
      </c>
      <c r="G97" s="79" t="s">
        <v>65</v>
      </c>
      <c r="H97" s="79" t="s">
        <v>59</v>
      </c>
      <c r="I97" s="80" t="s">
        <v>60</v>
      </c>
      <c r="J97" s="80" t="s">
        <v>150</v>
      </c>
      <c r="K97" s="131" t="s">
        <v>84</v>
      </c>
      <c r="L97" s="132"/>
    </row>
    <row r="98" spans="1:16" ht="14.25" customHeight="1" x14ac:dyDescent="0.4">
      <c r="A98" s="127">
        <v>1</v>
      </c>
      <c r="B98" s="137" t="str">
        <f>B51</f>
        <v>Stephan Wøbbe</v>
      </c>
      <c r="C98" s="138"/>
      <c r="D98" s="24" t="s">
        <v>61</v>
      </c>
      <c r="E98" s="53">
        <f>D51</f>
        <v>3.6</v>
      </c>
      <c r="F98" s="26">
        <f>VLOOKUP(E98, Nøgle!$A:$B, 2, FALSE)</f>
        <v>4</v>
      </c>
      <c r="G98" s="63">
        <f>F98 - MIN($F$98:$F$101)</f>
        <v>0</v>
      </c>
      <c r="H98" s="82">
        <v>59</v>
      </c>
      <c r="I98" s="62">
        <v>1.5</v>
      </c>
      <c r="J98" s="75">
        <f t="array" ref="J98">SUM(IF(H98&lt;$H$98:$H$101,1/COUNTIF($H$98:$H$101,$H$98:$H$101)))+1</f>
        <v>1</v>
      </c>
      <c r="K98" s="157"/>
      <c r="L98" s="158"/>
      <c r="P98" s="85"/>
    </row>
    <row r="99" spans="1:16" ht="13.15" customHeight="1" x14ac:dyDescent="0.25">
      <c r="A99" s="128"/>
      <c r="B99" s="133" t="str">
        <f>H51</f>
        <v>Niels Baldur</v>
      </c>
      <c r="C99" s="134"/>
      <c r="D99" s="24" t="s">
        <v>62</v>
      </c>
      <c r="E99" s="25">
        <f>J51</f>
        <v>6.8</v>
      </c>
      <c r="F99" s="26">
        <f>VLOOKUP(E99, Nøgle!$A:$B, 2, FALSE)</f>
        <v>7</v>
      </c>
      <c r="G99" s="64">
        <f t="shared" ref="G99:G101" si="0">F99 - MIN($F$98:$F$101)</f>
        <v>3</v>
      </c>
      <c r="H99" s="81">
        <v>49</v>
      </c>
      <c r="I99" s="60">
        <v>0</v>
      </c>
      <c r="J99" s="75">
        <f t="array" ref="J99">SUM(IF(H99&lt;$H$98:$H$101,1/COUNTIF($H$98:$H$101,$H$98:$H$101)))+1</f>
        <v>4</v>
      </c>
      <c r="K99" s="159"/>
      <c r="L99" s="160"/>
    </row>
    <row r="100" spans="1:16" ht="13.15" customHeight="1" x14ac:dyDescent="0.25">
      <c r="A100" s="128"/>
      <c r="B100" s="133" t="str">
        <f>B74</f>
        <v>Thomas Amdi</v>
      </c>
      <c r="C100" s="134"/>
      <c r="D100" s="24" t="s">
        <v>63</v>
      </c>
      <c r="E100" s="25">
        <f>D74</f>
        <v>9</v>
      </c>
      <c r="F100" s="96">
        <f>VLOOKUP(E100, Nøgle!$A:$B, 2, FALSE)</f>
        <v>10</v>
      </c>
      <c r="G100" s="64">
        <f t="shared" si="0"/>
        <v>6</v>
      </c>
      <c r="H100" s="81">
        <v>56</v>
      </c>
      <c r="I100" s="60">
        <v>1</v>
      </c>
      <c r="J100" s="75">
        <f t="array" ref="J100">SUM(IF(H100&lt;$H$98:$H$101,1/COUNTIF($H$98:$H$101,$H$98:$H$101)))+1</f>
        <v>2</v>
      </c>
      <c r="K100" s="159"/>
      <c r="L100" s="160"/>
    </row>
    <row r="101" spans="1:16" ht="13.15" customHeight="1" thickBot="1" x14ac:dyDescent="0.3">
      <c r="A101" s="129"/>
      <c r="B101" s="135" t="str">
        <f>H74</f>
        <v>Michael H. Rasmussen</v>
      </c>
      <c r="C101" s="136"/>
      <c r="D101" s="54" t="s">
        <v>64</v>
      </c>
      <c r="E101" s="55">
        <f>J74</f>
        <v>6.6</v>
      </c>
      <c r="F101" s="97">
        <f>VLOOKUP(E101, Nøgle!$A:$B, 2, FALSE)</f>
        <v>7</v>
      </c>
      <c r="G101" s="65">
        <f t="shared" si="0"/>
        <v>3</v>
      </c>
      <c r="H101" s="83">
        <v>52</v>
      </c>
      <c r="I101" s="61">
        <v>0.5</v>
      </c>
      <c r="J101" s="76">
        <f t="array" ref="J101">SUM(IF(H101&lt;$H$98:$H$101,1/COUNTIF($H$98:$H$101,$H$98:$H$101)))+1</f>
        <v>3</v>
      </c>
      <c r="K101" s="74">
        <f>SUM(H98:H101)</f>
        <v>216</v>
      </c>
      <c r="L101" s="56">
        <f>SUM(I98:I101)</f>
        <v>3</v>
      </c>
    </row>
    <row r="102" spans="1:16" ht="13.15" customHeight="1" x14ac:dyDescent="0.25">
      <c r="A102" s="127">
        <v>2</v>
      </c>
      <c r="B102" s="126" t="str">
        <f>B52</f>
        <v>Kasper Wamberg</v>
      </c>
      <c r="C102" s="126"/>
      <c r="D102" s="52" t="s">
        <v>61</v>
      </c>
      <c r="E102" s="84">
        <f>D52</f>
        <v>5.4</v>
      </c>
      <c r="F102" s="91">
        <f>VLOOKUP(E102, Nøgle!$A:$B, 2, FALSE)</f>
        <v>6</v>
      </c>
      <c r="G102" s="63">
        <f>F102 - MIN($F$102:$F$105)</f>
        <v>0</v>
      </c>
      <c r="H102" s="82">
        <v>52</v>
      </c>
      <c r="I102" s="62">
        <v>0</v>
      </c>
      <c r="J102" s="75" cm="1">
        <f t="array" ref="J102">SUM(IF(H102&lt;$H$102:$H$105,1/COUNTIF($H$102:$H$105,$H$102:$H$105)))+1</f>
        <v>3</v>
      </c>
      <c r="K102" s="157"/>
      <c r="L102" s="158"/>
    </row>
    <row r="103" spans="1:16" ht="13.15" customHeight="1" x14ac:dyDescent="0.25">
      <c r="A103" s="128"/>
      <c r="B103" s="124" t="str">
        <f>H52</f>
        <v>Charles Gjørup</v>
      </c>
      <c r="C103" s="124"/>
      <c r="D103" s="24" t="s">
        <v>62</v>
      </c>
      <c r="E103" s="25">
        <f>J52</f>
        <v>9.4</v>
      </c>
      <c r="F103" s="91">
        <f>VLOOKUP(E103, Nøgle!$A:$B, 2, FALSE)</f>
        <v>10</v>
      </c>
      <c r="G103" s="64">
        <f t="shared" ref="G103:G105" si="1">F103 - MIN($F$102:$F$105)</f>
        <v>4</v>
      </c>
      <c r="H103" s="81">
        <v>53</v>
      </c>
      <c r="I103" s="118">
        <v>0.75</v>
      </c>
      <c r="J103" s="75" cm="1">
        <f t="array" ref="J103">SUM(IF(H103&lt;$H$102:$H$105,1/COUNTIF($H$102:$H$105,$H$102:$H$105)))+1</f>
        <v>2</v>
      </c>
      <c r="K103" s="159"/>
      <c r="L103" s="160"/>
    </row>
    <row r="104" spans="1:16" ht="13.15" customHeight="1" x14ac:dyDescent="0.25">
      <c r="A104" s="128"/>
      <c r="B104" s="124" t="str">
        <f>B75</f>
        <v>Jesper Grohnheit</v>
      </c>
      <c r="C104" s="124"/>
      <c r="D104" s="24" t="s">
        <v>63</v>
      </c>
      <c r="E104" s="94">
        <f>D75</f>
        <v>10.8</v>
      </c>
      <c r="F104" s="95">
        <f>VLOOKUP(E104, Nøgle!$A:$B, 2, FALSE)</f>
        <v>12</v>
      </c>
      <c r="G104" s="64">
        <f t="shared" si="1"/>
        <v>6</v>
      </c>
      <c r="H104" s="81">
        <v>53</v>
      </c>
      <c r="I104" s="118">
        <v>0.75</v>
      </c>
      <c r="J104" s="75" cm="1">
        <f t="array" ref="J104">SUM(IF(H104&lt;$H$102:$H$105,1/COUNTIF($H$102:$H$105,$H$102:$H$105)))+1</f>
        <v>2</v>
      </c>
      <c r="K104" s="159"/>
      <c r="L104" s="160"/>
    </row>
    <row r="105" spans="1:16" ht="13.15" customHeight="1" thickBot="1" x14ac:dyDescent="0.3">
      <c r="A105" s="129"/>
      <c r="B105" s="130" t="str">
        <f>H75</f>
        <v>Jørgen Hauge</v>
      </c>
      <c r="C105" s="130"/>
      <c r="D105" s="54" t="s">
        <v>64</v>
      </c>
      <c r="E105" s="55">
        <f>J75</f>
        <v>7.4</v>
      </c>
      <c r="F105" s="92">
        <f>VLOOKUP(E105, Nøgle!$A:$B, 2, FALSE)</f>
        <v>8</v>
      </c>
      <c r="G105" s="65">
        <f t="shared" si="1"/>
        <v>2</v>
      </c>
      <c r="H105" s="83">
        <v>58</v>
      </c>
      <c r="I105" s="61">
        <v>1.5</v>
      </c>
      <c r="J105" s="76" cm="1">
        <f t="array" ref="J105">SUM(IF(H105&lt;$H$102:$H$105,1/COUNTIF($H$102:$H$105,$H$102:$H$105)))+1</f>
        <v>1</v>
      </c>
      <c r="K105" s="74">
        <f>SUM(H102:H105)</f>
        <v>216</v>
      </c>
      <c r="L105" s="56">
        <f>SUM(I102:I105)</f>
        <v>3</v>
      </c>
    </row>
    <row r="106" spans="1:16" ht="13.15" customHeight="1" x14ac:dyDescent="0.25">
      <c r="A106" s="127">
        <v>3</v>
      </c>
      <c r="B106" s="126" t="str">
        <f>B53</f>
        <v>Jonas Poulsen</v>
      </c>
      <c r="C106" s="126"/>
      <c r="D106" s="52" t="s">
        <v>61</v>
      </c>
      <c r="E106" s="53">
        <f>D53</f>
        <v>8.9</v>
      </c>
      <c r="F106" s="86">
        <f>VLOOKUP(E106, Nøgle!$A:$B, 2, FALSE)</f>
        <v>10</v>
      </c>
      <c r="G106" s="63">
        <f>F106 - MIN($F$106:$F$109)</f>
        <v>0</v>
      </c>
      <c r="H106" s="82">
        <v>56</v>
      </c>
      <c r="I106" s="62">
        <v>0.5</v>
      </c>
      <c r="J106" s="75" cm="1">
        <f t="array" ref="J106">SUM(IF(H106&lt;$H$106:$H$109,1/COUNTIF($H$106:$H$109,$H$106:$H$109)))+1</f>
        <v>3</v>
      </c>
      <c r="K106" s="157"/>
      <c r="L106" s="158"/>
    </row>
    <row r="107" spans="1:16" ht="13.15" customHeight="1" x14ac:dyDescent="0.25">
      <c r="A107" s="128"/>
      <c r="B107" s="124" t="str">
        <f>H53</f>
        <v>Berthel Vestergaard</v>
      </c>
      <c r="C107" s="124"/>
      <c r="D107" s="24" t="s">
        <v>62</v>
      </c>
      <c r="E107" s="25">
        <f>J53</f>
        <v>9.4</v>
      </c>
      <c r="F107" s="91">
        <f>VLOOKUP(E107, Nøgle!$A:$B, 2, FALSE)</f>
        <v>10</v>
      </c>
      <c r="G107" s="64">
        <f t="shared" ref="G107:G109" si="2">F107 - MIN($F$106:$F$109)</f>
        <v>0</v>
      </c>
      <c r="H107" s="81">
        <v>71</v>
      </c>
      <c r="I107" s="60">
        <v>1.5</v>
      </c>
      <c r="J107" s="75" cm="1">
        <f t="array" ref="J107">SUM(IF(H107&lt;$H$106:$H$109,1/COUNTIF($H$106:$H$109,$H$106:$H$109)))+1</f>
        <v>1</v>
      </c>
      <c r="K107" s="159"/>
      <c r="L107" s="160"/>
    </row>
    <row r="108" spans="1:16" ht="13.15" customHeight="1" x14ac:dyDescent="0.25">
      <c r="A108" s="128"/>
      <c r="B108" s="124" t="str">
        <f>B76</f>
        <v>Svend Olsen Lindbjerg</v>
      </c>
      <c r="C108" s="124"/>
      <c r="D108" s="24" t="s">
        <v>63</v>
      </c>
      <c r="E108" s="57">
        <f>D76</f>
        <v>11</v>
      </c>
      <c r="F108" s="95">
        <f>VLOOKUP(E108, Nøgle!$A:$B, 2, FALSE)</f>
        <v>12</v>
      </c>
      <c r="G108" s="64">
        <f t="shared" si="2"/>
        <v>2</v>
      </c>
      <c r="H108" s="81">
        <v>59</v>
      </c>
      <c r="I108" s="60">
        <v>1</v>
      </c>
      <c r="J108" s="75" cm="1">
        <f t="array" ref="J108">SUM(IF(H108&lt;$H$106:$H$109,1/COUNTIF($H$106:$H$109,$H$106:$H$109)))+1</f>
        <v>2</v>
      </c>
      <c r="K108" s="159"/>
      <c r="L108" s="160"/>
    </row>
    <row r="109" spans="1:16" ht="13.15" customHeight="1" thickBot="1" x14ac:dyDescent="0.3">
      <c r="A109" s="129"/>
      <c r="B109" s="130" t="str">
        <f>H76</f>
        <v>Allan T. Pedersen</v>
      </c>
      <c r="C109" s="130"/>
      <c r="D109" s="54" t="s">
        <v>64</v>
      </c>
      <c r="E109" s="55">
        <f>J76</f>
        <v>12.2</v>
      </c>
      <c r="F109" s="92">
        <f>VLOOKUP(E109, Nøgle!$A:$B, 2, FALSE)</f>
        <v>14</v>
      </c>
      <c r="G109" s="65">
        <f t="shared" si="2"/>
        <v>4</v>
      </c>
      <c r="H109" s="83">
        <v>30</v>
      </c>
      <c r="I109" s="61">
        <v>0</v>
      </c>
      <c r="J109" s="76" cm="1">
        <f t="array" ref="J109">SUM(IF(H109&lt;$H$106:$H$109,1/COUNTIF($H$106:$H$109,$H$106:$H$109)))+1</f>
        <v>4</v>
      </c>
      <c r="K109" s="74">
        <f>SUM(H106:H109)</f>
        <v>216</v>
      </c>
      <c r="L109" s="56">
        <f>SUM(I106:I109)</f>
        <v>3</v>
      </c>
    </row>
    <row r="110" spans="1:16" ht="13.15" customHeight="1" x14ac:dyDescent="0.25">
      <c r="A110" s="127">
        <v>4</v>
      </c>
      <c r="B110" s="126" t="str">
        <f>B54</f>
        <v>Johnny Møller</v>
      </c>
      <c r="C110" s="126"/>
      <c r="D110" s="52" t="s">
        <v>61</v>
      </c>
      <c r="E110" s="53">
        <f>D54</f>
        <v>10</v>
      </c>
      <c r="F110" s="86">
        <f>VLOOKUP(E110, Nøgle!$A:$B, 2, FALSE)</f>
        <v>11</v>
      </c>
      <c r="G110" s="63">
        <f>F110 - MIN($F$110:$F$113)</f>
        <v>0</v>
      </c>
      <c r="H110" s="82">
        <v>53</v>
      </c>
      <c r="I110" s="117">
        <v>0.75</v>
      </c>
      <c r="J110" s="75" cm="1">
        <f t="array" ref="J110">SUM(IF(H110&lt;$H$110:$H$113,1/COUNTIF($H$110:$H$113,$H$110:$H$113)))+1</f>
        <v>2</v>
      </c>
      <c r="K110" s="157"/>
      <c r="L110" s="158"/>
    </row>
    <row r="111" spans="1:16" ht="13.15" customHeight="1" x14ac:dyDescent="0.25">
      <c r="A111" s="128"/>
      <c r="B111" s="124" t="str">
        <f>H54</f>
        <v>Steve Mortensen</v>
      </c>
      <c r="C111" s="124"/>
      <c r="D111" s="24" t="s">
        <v>62</v>
      </c>
      <c r="E111" s="25">
        <f>J54</f>
        <v>10.8</v>
      </c>
      <c r="F111" s="91">
        <f>VLOOKUP(E111, Nøgle!$A:$B, 2, FALSE)</f>
        <v>12</v>
      </c>
      <c r="G111" s="64">
        <f t="shared" ref="G111:G113" si="3">F111 - MIN($F$110:$F$113)</f>
        <v>1</v>
      </c>
      <c r="H111" s="81">
        <v>53</v>
      </c>
      <c r="I111" s="118">
        <v>0.75</v>
      </c>
      <c r="J111" s="75" cm="1">
        <f t="array" ref="J111">SUM(IF(H111&lt;$H$110:$H$113,1/COUNTIF($H$110:$H$113,$H$110:$H$113)))+1</f>
        <v>2</v>
      </c>
      <c r="K111" s="159"/>
      <c r="L111" s="160"/>
    </row>
    <row r="112" spans="1:16" ht="13.15" customHeight="1" x14ac:dyDescent="0.25">
      <c r="A112" s="128"/>
      <c r="B112" s="124" t="str">
        <f>B77</f>
        <v>Allan Jørgensen</v>
      </c>
      <c r="C112" s="124"/>
      <c r="D112" s="24" t="s">
        <v>63</v>
      </c>
      <c r="E112" s="57">
        <f>D77</f>
        <v>12.3</v>
      </c>
      <c r="F112" s="95">
        <f>VLOOKUP(E112, Nøgle!$A:$B, 2, FALSE)</f>
        <v>14</v>
      </c>
      <c r="G112" s="64">
        <f t="shared" si="3"/>
        <v>3</v>
      </c>
      <c r="H112" s="81">
        <v>68</v>
      </c>
      <c r="I112" s="60">
        <v>1.5</v>
      </c>
      <c r="J112" s="75" cm="1">
        <f t="array" ref="J112">SUM(IF(H112&lt;$H$110:$H$113,1/COUNTIF($H$110:$H$113,$H$110:$H$113)))+1</f>
        <v>1</v>
      </c>
      <c r="K112" s="159"/>
      <c r="L112" s="160"/>
    </row>
    <row r="113" spans="1:12" ht="13.15" customHeight="1" thickBot="1" x14ac:dyDescent="0.3">
      <c r="A113" s="129"/>
      <c r="B113" s="130" t="str">
        <f>H77</f>
        <v>Kenneth Råbjerg</v>
      </c>
      <c r="C113" s="130"/>
      <c r="D113" s="54" t="s">
        <v>64</v>
      </c>
      <c r="E113" s="55">
        <f>J77</f>
        <v>12.5</v>
      </c>
      <c r="F113" s="92">
        <f>VLOOKUP(E113, Nøgle!$A:$B, 2, FALSE)</f>
        <v>14</v>
      </c>
      <c r="G113" s="65">
        <f t="shared" si="3"/>
        <v>3</v>
      </c>
      <c r="H113" s="83">
        <v>42</v>
      </c>
      <c r="I113" s="61">
        <v>0</v>
      </c>
      <c r="J113" s="76" cm="1">
        <f t="array" ref="J113">SUM(IF(H113&lt;$H$110:$H$113,1/COUNTIF($H$110:$H$113,$H$110:$H$113)))+1</f>
        <v>3</v>
      </c>
      <c r="K113" s="74">
        <f>SUM(H110:H113)</f>
        <v>216</v>
      </c>
      <c r="L113" s="56">
        <f>SUM(I110:I113)</f>
        <v>3</v>
      </c>
    </row>
    <row r="114" spans="1:12" ht="13.15" customHeight="1" x14ac:dyDescent="0.25">
      <c r="A114" s="127">
        <v>5</v>
      </c>
      <c r="B114" s="126" t="str">
        <f>B55</f>
        <v>Mads Tornvig Andersen</v>
      </c>
      <c r="C114" s="126"/>
      <c r="D114" s="52" t="s">
        <v>61</v>
      </c>
      <c r="E114" s="53">
        <f>D55</f>
        <v>11.5</v>
      </c>
      <c r="F114" s="86">
        <f>VLOOKUP(E114, Nøgle!$A:$B, 2, FALSE)</f>
        <v>13</v>
      </c>
      <c r="G114" s="63">
        <f>F114 - MIN($F$114:$F$117)</f>
        <v>0</v>
      </c>
      <c r="H114" s="82">
        <v>56</v>
      </c>
      <c r="I114" s="62">
        <v>1</v>
      </c>
      <c r="J114" s="75" cm="1">
        <f t="array" ref="J114">SUM(IF(H114&lt;$H$114:$H$117,1/COUNTIF($H$114:$H$117,$H$114:$H$117)))+1</f>
        <v>2</v>
      </c>
      <c r="K114" s="157"/>
      <c r="L114" s="158"/>
    </row>
    <row r="115" spans="1:12" ht="13.15" customHeight="1" x14ac:dyDescent="0.25">
      <c r="A115" s="128"/>
      <c r="B115" s="124" t="str">
        <f>H55</f>
        <v>Lars Bo Jensen</v>
      </c>
      <c r="C115" s="124"/>
      <c r="D115" s="24" t="s">
        <v>62</v>
      </c>
      <c r="E115" s="25">
        <f>J55</f>
        <v>12.1</v>
      </c>
      <c r="F115" s="91">
        <f>VLOOKUP(E115, Nøgle!$A:$B, 2, FALSE)</f>
        <v>13</v>
      </c>
      <c r="G115" s="64">
        <f t="shared" ref="G115:G117" si="4">F115 - MIN($F$114:$F$117)</f>
        <v>0</v>
      </c>
      <c r="H115" s="81">
        <v>50</v>
      </c>
      <c r="I115" s="60">
        <v>0</v>
      </c>
      <c r="J115" s="75" cm="1">
        <f t="array" ref="J115">SUM(IF(H115&lt;$H$114:$H$117,1/COUNTIF($H$114:$H$117,$H$114:$H$117)))+1</f>
        <v>4</v>
      </c>
      <c r="K115" s="159"/>
      <c r="L115" s="160"/>
    </row>
    <row r="116" spans="1:12" ht="13.15" customHeight="1" x14ac:dyDescent="0.25">
      <c r="A116" s="128"/>
      <c r="B116" s="124" t="str">
        <f>B78</f>
        <v>Lars Hannerup</v>
      </c>
      <c r="C116" s="124"/>
      <c r="D116" s="24" t="s">
        <v>63</v>
      </c>
      <c r="E116" s="57">
        <f>D78</f>
        <v>13.1</v>
      </c>
      <c r="F116" s="95">
        <f>VLOOKUP(E116, Nøgle!$A:$B, 2, FALSE)</f>
        <v>15</v>
      </c>
      <c r="G116" s="64">
        <f t="shared" si="4"/>
        <v>2</v>
      </c>
      <c r="H116" s="81">
        <v>58</v>
      </c>
      <c r="I116" s="60">
        <v>1.5</v>
      </c>
      <c r="J116" s="75" cm="1">
        <f t="array" ref="J116">SUM(IF(H116&lt;$H$114:$H$117,1/COUNTIF($H$114:$H$117,$H$114:$H$117)))+1</f>
        <v>1</v>
      </c>
      <c r="K116" s="159"/>
      <c r="L116" s="160"/>
    </row>
    <row r="117" spans="1:12" ht="13.15" customHeight="1" thickBot="1" x14ac:dyDescent="0.3">
      <c r="A117" s="129"/>
      <c r="B117" s="130" t="str">
        <f>H78</f>
        <v>Jan From Pedersen</v>
      </c>
      <c r="C117" s="130"/>
      <c r="D117" s="54" t="s">
        <v>64</v>
      </c>
      <c r="E117" s="55">
        <f>J78</f>
        <v>14.2</v>
      </c>
      <c r="F117" s="92">
        <f>VLOOKUP(E117, Nøgle!$A:$B, 2, FALSE)</f>
        <v>16</v>
      </c>
      <c r="G117" s="65">
        <f t="shared" si="4"/>
        <v>3</v>
      </c>
      <c r="H117" s="83">
        <v>52</v>
      </c>
      <c r="I117" s="61">
        <v>0.5</v>
      </c>
      <c r="J117" s="76" cm="1">
        <f t="array" ref="J117">SUM(IF(H117&lt;$H$114:$H$117,1/COUNTIF($H$114:$H$117,$H$114:$H$117)))+1</f>
        <v>3</v>
      </c>
      <c r="K117" s="74">
        <f>SUM(H114:H117)</f>
        <v>216</v>
      </c>
      <c r="L117" s="56">
        <f>SUM(I114:I117)</f>
        <v>3</v>
      </c>
    </row>
    <row r="118" spans="1:12" ht="13.15" customHeight="1" x14ac:dyDescent="0.25">
      <c r="A118" s="127">
        <v>6</v>
      </c>
      <c r="B118" s="126" t="str">
        <f>B56</f>
        <v>Rasmus Jakobsen</v>
      </c>
      <c r="C118" s="126"/>
      <c r="D118" s="52" t="s">
        <v>61</v>
      </c>
      <c r="E118" s="84">
        <f>D56</f>
        <v>13.6</v>
      </c>
      <c r="F118" s="86">
        <f>VLOOKUP(E118, Nøgle!$A:$B, 2, FALSE)</f>
        <v>15</v>
      </c>
      <c r="G118" s="63">
        <f>F118 - MIN($F$118:$F$121)</f>
        <v>0</v>
      </c>
      <c r="H118" s="82">
        <v>59</v>
      </c>
      <c r="I118" s="117">
        <v>1.5</v>
      </c>
      <c r="J118" s="75" cm="1">
        <f t="array" ref="J118">SUM(IF(H118&lt;$H$118:$H$121,1/COUNTIF($H$118:$H$121,$H$118:$H$121)))+1</f>
        <v>1</v>
      </c>
      <c r="K118" s="157"/>
      <c r="L118" s="158"/>
    </row>
    <row r="119" spans="1:12" ht="13.15" customHeight="1" x14ac:dyDescent="0.25">
      <c r="A119" s="128"/>
      <c r="B119" s="124" t="str">
        <f>H56</f>
        <v>Kasper Langelund</v>
      </c>
      <c r="C119" s="124"/>
      <c r="D119" s="24" t="s">
        <v>62</v>
      </c>
      <c r="E119" s="25">
        <f>J56</f>
        <v>14.1</v>
      </c>
      <c r="F119" s="91">
        <f>VLOOKUP(E119, Nøgle!$A:$B, 2, FALSE)</f>
        <v>16</v>
      </c>
      <c r="G119" s="64">
        <f t="shared" ref="G119:G121" si="5">F119 - MIN($F$118:$F$121)</f>
        <v>1</v>
      </c>
      <c r="H119" s="81">
        <v>45</v>
      </c>
      <c r="I119" s="118">
        <v>0</v>
      </c>
      <c r="J119" s="75" cm="1">
        <f t="array" ref="J119">SUM(IF(H119&lt;$H$118:$H$121,1/COUNTIF($H$118:$H$121,$H$118:$H$121)))+1</f>
        <v>3</v>
      </c>
      <c r="K119" s="159"/>
      <c r="L119" s="160"/>
    </row>
    <row r="120" spans="1:12" ht="13.15" customHeight="1" x14ac:dyDescent="0.25">
      <c r="A120" s="128"/>
      <c r="B120" s="124" t="str">
        <f>B79</f>
        <v>Bo Eyro</v>
      </c>
      <c r="C120" s="124"/>
      <c r="D120" s="24" t="s">
        <v>63</v>
      </c>
      <c r="E120" s="57">
        <f>D79</f>
        <v>14.3</v>
      </c>
      <c r="F120" s="95">
        <f>VLOOKUP(E120, Nøgle!$A:$B, 2, FALSE)</f>
        <v>16</v>
      </c>
      <c r="G120" s="64">
        <f t="shared" si="5"/>
        <v>1</v>
      </c>
      <c r="H120" s="81">
        <v>56</v>
      </c>
      <c r="I120" s="118">
        <v>0.75</v>
      </c>
      <c r="J120" s="75" cm="1">
        <f t="array" ref="J120">SUM(IF(H120&lt;$H$118:$H$121,1/COUNTIF($H$118:$H$121,$H$118:$H$121)))+1</f>
        <v>2</v>
      </c>
      <c r="K120" s="159"/>
      <c r="L120" s="160"/>
    </row>
    <row r="121" spans="1:12" ht="13.15" customHeight="1" thickBot="1" x14ac:dyDescent="0.3">
      <c r="A121" s="129"/>
      <c r="B121" s="130" t="str">
        <f>H79</f>
        <v>Erik Enggaard</v>
      </c>
      <c r="C121" s="130"/>
      <c r="D121" s="54" t="s">
        <v>64</v>
      </c>
      <c r="E121" s="55">
        <f>J79</f>
        <v>14.8</v>
      </c>
      <c r="F121" s="92">
        <f>VLOOKUP(E121, Nøgle!$A:$B, 2, FALSE)</f>
        <v>16</v>
      </c>
      <c r="G121" s="65">
        <f t="shared" si="5"/>
        <v>1</v>
      </c>
      <c r="H121" s="83">
        <v>56</v>
      </c>
      <c r="I121" s="119">
        <v>0.75</v>
      </c>
      <c r="J121" s="76" cm="1">
        <f t="array" ref="J121">SUM(IF(H121&lt;$H$118:$H$121,1/COUNTIF($H$118:$H$121,$H$118:$H$121)))+1</f>
        <v>2</v>
      </c>
      <c r="K121" s="74">
        <f>SUM(H118:H121)</f>
        <v>216</v>
      </c>
      <c r="L121" s="56">
        <f>SUM(I118:I121)</f>
        <v>3</v>
      </c>
    </row>
    <row r="122" spans="1:12" ht="13.15" customHeight="1" x14ac:dyDescent="0.25">
      <c r="A122" s="127">
        <v>7</v>
      </c>
      <c r="B122" s="126" t="str">
        <f>B57</f>
        <v>Anders Madsen</v>
      </c>
      <c r="C122" s="126"/>
      <c r="D122" s="52" t="s">
        <v>61</v>
      </c>
      <c r="E122" s="84">
        <f>D57</f>
        <v>14</v>
      </c>
      <c r="F122" s="86">
        <f>VLOOKUP(E122, Nøgle!$A:$B, 2, FALSE)</f>
        <v>16</v>
      </c>
      <c r="G122" s="63">
        <f>F122 - MIN($F$122:$F$125)</f>
        <v>0</v>
      </c>
      <c r="H122" s="82">
        <v>68</v>
      </c>
      <c r="I122" s="62">
        <v>1.5</v>
      </c>
      <c r="J122" s="75" cm="1">
        <f t="array" ref="J122">SUM(IF(H122&lt;$H$122:$H$125,1/COUNTIF($H$122:$H$125,$H$122:$H$125)))+1</f>
        <v>1</v>
      </c>
      <c r="K122" s="157"/>
      <c r="L122" s="158"/>
    </row>
    <row r="123" spans="1:12" ht="13.15" customHeight="1" x14ac:dyDescent="0.25">
      <c r="A123" s="128"/>
      <c r="B123" s="124" t="str">
        <f>H57</f>
        <v>Michael Sommer</v>
      </c>
      <c r="C123" s="124"/>
      <c r="D123" s="24" t="s">
        <v>62</v>
      </c>
      <c r="E123" s="25">
        <f>J57</f>
        <v>14.4</v>
      </c>
      <c r="F123" s="91">
        <f>VLOOKUP(E123, Nøgle!$A:$B, 2, FALSE)</f>
        <v>16</v>
      </c>
      <c r="G123" s="64">
        <f t="shared" ref="G123:G125" si="6">F123 - MIN($F$122:$F$125)</f>
        <v>0</v>
      </c>
      <c r="H123" s="81">
        <v>53</v>
      </c>
      <c r="I123" s="60">
        <v>0.5</v>
      </c>
      <c r="J123" s="75" cm="1">
        <f t="array" ref="J123">SUM(IF(H123&lt;$H$122:$H$125,1/COUNTIF($H$122:$H$125,$H$122:$H$125)))+1</f>
        <v>3</v>
      </c>
      <c r="K123" s="159"/>
      <c r="L123" s="160"/>
    </row>
    <row r="124" spans="1:12" ht="13.15" customHeight="1" x14ac:dyDescent="0.25">
      <c r="A124" s="128"/>
      <c r="B124" s="124" t="str">
        <f>B80</f>
        <v xml:space="preserve">Martin Nyholm Nielsen </v>
      </c>
      <c r="C124" s="124"/>
      <c r="D124" s="24" t="s">
        <v>63</v>
      </c>
      <c r="E124" s="57">
        <f>D80</f>
        <v>14.3</v>
      </c>
      <c r="F124" s="95">
        <f>VLOOKUP(E124, Nøgle!$A:$B, 2, FALSE)</f>
        <v>16</v>
      </c>
      <c r="G124" s="64">
        <f t="shared" si="6"/>
        <v>0</v>
      </c>
      <c r="H124" s="81">
        <v>31</v>
      </c>
      <c r="I124" s="60">
        <v>0</v>
      </c>
      <c r="J124" s="75" cm="1">
        <f t="array" ref="J124">SUM(IF(H124&lt;$H$122:$H$125,1/COUNTIF($H$122:$H$125,$H$122:$H$125)))+1</f>
        <v>4</v>
      </c>
      <c r="K124" s="159"/>
      <c r="L124" s="160"/>
    </row>
    <row r="125" spans="1:12" ht="13.15" customHeight="1" thickBot="1" x14ac:dyDescent="0.3">
      <c r="A125" s="129"/>
      <c r="B125" s="130" t="str">
        <f>H80</f>
        <v>Hans Erik Juul</v>
      </c>
      <c r="C125" s="130"/>
      <c r="D125" s="54" t="s">
        <v>64</v>
      </c>
      <c r="E125" s="55">
        <f>J80</f>
        <v>16.600000000000001</v>
      </c>
      <c r="F125" s="92">
        <f>VLOOKUP(E125, Nøgle!$A:$B, 2, FALSE)</f>
        <v>19</v>
      </c>
      <c r="G125" s="65">
        <f t="shared" si="6"/>
        <v>3</v>
      </c>
      <c r="H125" s="83">
        <v>64</v>
      </c>
      <c r="I125" s="61">
        <v>1</v>
      </c>
      <c r="J125" s="76" cm="1">
        <f t="array" ref="J125">SUM(IF(H125&lt;$H$122:$H$125,1/COUNTIF($H$122:$H$125,$H$122:$H$125)))+1</f>
        <v>2</v>
      </c>
      <c r="K125" s="74">
        <f>SUM(H122:H125)</f>
        <v>216</v>
      </c>
      <c r="L125" s="56">
        <f>SUM(I122:I125)</f>
        <v>3</v>
      </c>
    </row>
    <row r="126" spans="1:12" ht="13.15" customHeight="1" x14ac:dyDescent="0.25">
      <c r="A126" s="127">
        <v>8</v>
      </c>
      <c r="B126" s="126" t="str">
        <f>B58</f>
        <v>Lars Damgaard</v>
      </c>
      <c r="C126" s="126"/>
      <c r="D126" s="52" t="s">
        <v>61</v>
      </c>
      <c r="E126" s="53">
        <f>D58</f>
        <v>15.9</v>
      </c>
      <c r="F126" s="86">
        <f>VLOOKUP(E126, Nøgle!$A:$B, 2, FALSE)</f>
        <v>18</v>
      </c>
      <c r="G126" s="63">
        <f>F126 - MIN($F$126:$F$129)</f>
        <v>1</v>
      </c>
      <c r="H126" s="82">
        <v>47</v>
      </c>
      <c r="I126" s="62">
        <v>0.5</v>
      </c>
      <c r="J126" s="75" cm="1">
        <f t="array" ref="J126">SUM(IF(H126&lt;$H$126:$H$129,1/COUNTIF($H$126:$H$129,$H$126:$H$129)))+1</f>
        <v>3</v>
      </c>
      <c r="K126" s="157"/>
      <c r="L126" s="158"/>
    </row>
    <row r="127" spans="1:12" ht="13.15" customHeight="1" x14ac:dyDescent="0.25">
      <c r="A127" s="128"/>
      <c r="B127" s="124" t="str">
        <f>H58</f>
        <v>Johnni Sjørslev</v>
      </c>
      <c r="C127" s="124"/>
      <c r="D127" s="24" t="s">
        <v>62</v>
      </c>
      <c r="E127" s="25">
        <f>J58</f>
        <v>15.2</v>
      </c>
      <c r="F127" s="91">
        <f>VLOOKUP(E127, Nøgle!$A:$B, 2, FALSE)</f>
        <v>17</v>
      </c>
      <c r="G127" s="64">
        <f t="shared" ref="G127:G129" si="7">F127 - MIN($F$126:$F$129)</f>
        <v>0</v>
      </c>
      <c r="H127" s="81">
        <v>55</v>
      </c>
      <c r="I127" s="60">
        <v>1</v>
      </c>
      <c r="J127" s="75" cm="1">
        <f t="array" ref="J127">SUM(IF(H127&lt;$H$126:$H$129,1/COUNTIF($H$126:$H$129,$H$126:$H$129)))+1</f>
        <v>2</v>
      </c>
      <c r="K127" s="159"/>
      <c r="L127" s="160"/>
    </row>
    <row r="128" spans="1:12" ht="13.15" customHeight="1" x14ac:dyDescent="0.25">
      <c r="A128" s="128"/>
      <c r="B128" s="124" t="str">
        <f>B81</f>
        <v>Bjarne Jørgensen</v>
      </c>
      <c r="C128" s="124"/>
      <c r="D128" s="24" t="s">
        <v>63</v>
      </c>
      <c r="E128" s="57">
        <f>D81</f>
        <v>17</v>
      </c>
      <c r="F128" s="95">
        <f>VLOOKUP(E128, Nøgle!$A:$B, 2, FALSE)</f>
        <v>19</v>
      </c>
      <c r="G128" s="64">
        <f t="shared" si="7"/>
        <v>2</v>
      </c>
      <c r="H128" s="81">
        <v>70</v>
      </c>
      <c r="I128" s="60">
        <v>1.5</v>
      </c>
      <c r="J128" s="75" cm="1">
        <f t="array" ref="J128">SUM(IF(H128&lt;$H$126:$H$129,1/COUNTIF($H$126:$H$129,$H$126:$H$129)))+1</f>
        <v>1</v>
      </c>
      <c r="K128" s="159"/>
      <c r="L128" s="160"/>
    </row>
    <row r="129" spans="1:12" ht="13.15" customHeight="1" thickBot="1" x14ac:dyDescent="0.3">
      <c r="A129" s="129"/>
      <c r="B129" s="130" t="str">
        <f>H81</f>
        <v>Flemming Tiro Lund</v>
      </c>
      <c r="C129" s="130"/>
      <c r="D129" s="54" t="s">
        <v>64</v>
      </c>
      <c r="E129" s="55">
        <f>J81</f>
        <v>16.7</v>
      </c>
      <c r="F129" s="92">
        <f>VLOOKUP(E129, Nøgle!$A:$B, 2, FALSE)</f>
        <v>19</v>
      </c>
      <c r="G129" s="65">
        <f t="shared" si="7"/>
        <v>2</v>
      </c>
      <c r="H129" s="83">
        <v>44</v>
      </c>
      <c r="I129" s="61">
        <v>0</v>
      </c>
      <c r="J129" s="76" cm="1">
        <f t="array" ref="J129">SUM(IF(H129&lt;$H$126:$H$129,1/COUNTIF($H$126:$H$129,$H$126:$H$129)))+1</f>
        <v>4</v>
      </c>
      <c r="K129" s="74">
        <f>SUM(H126:H129)</f>
        <v>216</v>
      </c>
      <c r="L129" s="56">
        <f>SUM(I126:I129)</f>
        <v>3</v>
      </c>
    </row>
    <row r="130" spans="1:12" ht="13.15" customHeight="1" x14ac:dyDescent="0.25">
      <c r="A130" s="127">
        <v>9</v>
      </c>
      <c r="B130" s="126" t="str">
        <f>B59</f>
        <v>Ibrahim Erdogan</v>
      </c>
      <c r="C130" s="126"/>
      <c r="D130" s="52" t="s">
        <v>61</v>
      </c>
      <c r="E130" s="53">
        <f>D59</f>
        <v>17.100000000000001</v>
      </c>
      <c r="F130" s="86">
        <f>VLOOKUP(E130, Nøgle!$A:$B, 2, FALSE)</f>
        <v>19</v>
      </c>
      <c r="G130" s="63">
        <f>F130 - MIN($F$130:$F$133)</f>
        <v>1</v>
      </c>
      <c r="H130" s="82"/>
      <c r="I130" s="62">
        <v>0.5</v>
      </c>
      <c r="J130" s="75" cm="1">
        <f t="array" ref="J130">SUM(IF(H130&lt;$H$130:$H$133,1/COUNTIF($H$130:$H$133,$H$130:$H$133)))+1</f>
        <v>1</v>
      </c>
      <c r="K130" s="157"/>
      <c r="L130" s="158"/>
    </row>
    <row r="131" spans="1:12" ht="13.15" customHeight="1" x14ac:dyDescent="0.25">
      <c r="A131" s="128"/>
      <c r="B131" s="124" t="str">
        <f>H59</f>
        <v>Dennis Christensen</v>
      </c>
      <c r="C131" s="124"/>
      <c r="D131" s="24" t="s">
        <v>62</v>
      </c>
      <c r="E131" s="25">
        <f>J59</f>
        <v>15.9</v>
      </c>
      <c r="F131" s="91">
        <f>VLOOKUP(E131, Nøgle!$A:$B, 2, FALSE)</f>
        <v>18</v>
      </c>
      <c r="G131" s="64">
        <f t="shared" ref="G131:G133" si="8">F131 - MIN($F$130:$F$133)</f>
        <v>0</v>
      </c>
      <c r="H131" s="81"/>
      <c r="I131" s="60">
        <v>0</v>
      </c>
      <c r="J131" s="75" cm="1">
        <f t="array" ref="J131">SUM(IF(H131&lt;$H$130:$H$133,1/COUNTIF($H$130:$H$133,$H$130:$H$133)))+1</f>
        <v>1</v>
      </c>
      <c r="K131" s="159"/>
      <c r="L131" s="160"/>
    </row>
    <row r="132" spans="1:12" ht="13.15" customHeight="1" x14ac:dyDescent="0.25">
      <c r="A132" s="128"/>
      <c r="B132" s="124" t="str">
        <f>B82</f>
        <v>Steen Nielsen</v>
      </c>
      <c r="C132" s="124"/>
      <c r="D132" s="24" t="s">
        <v>63</v>
      </c>
      <c r="E132" s="57">
        <f>D82</f>
        <v>17.2</v>
      </c>
      <c r="F132" s="95">
        <f>VLOOKUP(E132, Nøgle!$A:$B, 2, FALSE)</f>
        <v>19</v>
      </c>
      <c r="G132" s="64">
        <f t="shared" si="8"/>
        <v>1</v>
      </c>
      <c r="H132" s="81"/>
      <c r="I132" s="60">
        <v>1</v>
      </c>
      <c r="J132" s="75" cm="1">
        <f t="array" ref="J132">SUM(IF(H132&lt;$H$130:$H$133,1/COUNTIF($H$130:$H$133,$H$130:$H$133)))+1</f>
        <v>1</v>
      </c>
      <c r="K132" s="159"/>
      <c r="L132" s="160"/>
    </row>
    <row r="133" spans="1:12" ht="13.15" customHeight="1" thickBot="1" x14ac:dyDescent="0.3">
      <c r="A133" s="129"/>
      <c r="B133" s="130" t="str">
        <f>H82</f>
        <v>Tommy Andersen</v>
      </c>
      <c r="C133" s="130"/>
      <c r="D133" s="54" t="s">
        <v>64</v>
      </c>
      <c r="E133" s="55">
        <f>J82</f>
        <v>17.2</v>
      </c>
      <c r="F133" s="92">
        <f>VLOOKUP(E133, Nøgle!$A:$B, 2, FALSE)</f>
        <v>19</v>
      </c>
      <c r="G133" s="65">
        <f t="shared" si="8"/>
        <v>1</v>
      </c>
      <c r="H133" s="83"/>
      <c r="I133" s="61">
        <v>1.5</v>
      </c>
      <c r="J133" s="76" cm="1">
        <f t="array" ref="J133">SUM(IF(H133&lt;$H$130:$H$133,1/COUNTIF($H$130:$H$133,$H$130:$H$133)))+1</f>
        <v>1</v>
      </c>
      <c r="K133" s="74">
        <f>SUM(H130:H133)</f>
        <v>0</v>
      </c>
      <c r="L133" s="56">
        <f>SUM(I130:I133)</f>
        <v>3</v>
      </c>
    </row>
    <row r="134" spans="1:12" ht="13.15" customHeight="1" x14ac:dyDescent="0.25">
      <c r="A134" s="127">
        <v>10</v>
      </c>
      <c r="B134" s="126" t="str">
        <f>B60</f>
        <v>Svend Daverkosen</v>
      </c>
      <c r="C134" s="126"/>
      <c r="D134" s="52" t="s">
        <v>61</v>
      </c>
      <c r="E134" s="53">
        <f>D60</f>
        <v>18.600000000000001</v>
      </c>
      <c r="F134" s="86">
        <f>VLOOKUP(E134, Nøgle!$A:$B, 2, FALSE)</f>
        <v>21</v>
      </c>
      <c r="G134" s="63">
        <f>F134 - MIN($F$134:$F$137)</f>
        <v>0</v>
      </c>
      <c r="H134" s="82">
        <v>60</v>
      </c>
      <c r="I134" s="62">
        <v>1</v>
      </c>
      <c r="J134" s="75" cm="1">
        <f t="array" ref="J134">SUM(IF(H134&lt;$H$134:$H$137,1/COUNTIF($H$134:$H$137,$H$134:$H$137)))+1</f>
        <v>2</v>
      </c>
      <c r="K134" s="157"/>
      <c r="L134" s="158"/>
    </row>
    <row r="135" spans="1:12" ht="13.15" customHeight="1" x14ac:dyDescent="0.25">
      <c r="A135" s="128"/>
      <c r="B135" s="124" t="str">
        <f>H60</f>
        <v>Gerhard Binder</v>
      </c>
      <c r="C135" s="124"/>
      <c r="D135" s="24" t="s">
        <v>62</v>
      </c>
      <c r="E135" s="25">
        <f>J60</f>
        <v>19</v>
      </c>
      <c r="F135" s="91">
        <f>VLOOKUP(E135, Nøgle!$A:$B, 2, FALSE)</f>
        <v>21</v>
      </c>
      <c r="G135" s="64">
        <f t="shared" ref="G135:G137" si="9">F135 - MIN($F$134:$F$137)</f>
        <v>0</v>
      </c>
      <c r="H135" s="81">
        <v>39</v>
      </c>
      <c r="I135" s="60">
        <v>0</v>
      </c>
      <c r="J135" s="75" cm="1">
        <f t="array" ref="J135">SUM(IF(H135&lt;$H$134:$H$137,1/COUNTIF($H$134:$H$137,$H$134:$H$137)))+1</f>
        <v>4</v>
      </c>
      <c r="K135" s="159"/>
      <c r="L135" s="160"/>
    </row>
    <row r="136" spans="1:12" ht="13.15" customHeight="1" x14ac:dyDescent="0.25">
      <c r="A136" s="128"/>
      <c r="B136" s="124" t="str">
        <f>B83</f>
        <v>Gunnar Frandsen</v>
      </c>
      <c r="C136" s="124"/>
      <c r="D136" s="24" t="s">
        <v>63</v>
      </c>
      <c r="E136" s="57">
        <f>D83</f>
        <v>21.9</v>
      </c>
      <c r="F136" s="95">
        <f>VLOOKUP(E136, Nøgle!$A:$B, 2, FALSE)</f>
        <v>25</v>
      </c>
      <c r="G136" s="64">
        <f t="shared" si="9"/>
        <v>4</v>
      </c>
      <c r="H136" s="81">
        <v>61</v>
      </c>
      <c r="I136" s="60">
        <v>1.5</v>
      </c>
      <c r="J136" s="75" cm="1">
        <f t="array" ref="J136">SUM(IF(H136&lt;$H$134:$H$137,1/COUNTIF($H$134:$H$137,$H$134:$H$137)))+1</f>
        <v>1</v>
      </c>
      <c r="K136" s="159"/>
      <c r="L136" s="160"/>
    </row>
    <row r="137" spans="1:12" ht="13.15" customHeight="1" thickBot="1" x14ac:dyDescent="0.3">
      <c r="A137" s="129"/>
      <c r="B137" s="130" t="str">
        <f>H83</f>
        <v>Holger Sten Marcussen</v>
      </c>
      <c r="C137" s="130"/>
      <c r="D137" s="54" t="s">
        <v>64</v>
      </c>
      <c r="E137" s="55">
        <f>J83</f>
        <v>19.899999999999999</v>
      </c>
      <c r="F137" s="92">
        <f>VLOOKUP(E137, Nøgle!$A:$B, 2, FALSE)</f>
        <v>22</v>
      </c>
      <c r="G137" s="65">
        <f t="shared" si="9"/>
        <v>1</v>
      </c>
      <c r="H137" s="83">
        <v>56</v>
      </c>
      <c r="I137" s="61">
        <v>0.5</v>
      </c>
      <c r="J137" s="76" cm="1">
        <f t="array" ref="J137">SUM(IF(H137&lt;$H$134:$H$137,1/COUNTIF($H$134:$H$137,$H$134:$H$137)))+1</f>
        <v>3</v>
      </c>
      <c r="K137" s="74">
        <f>SUM(H134:H137)</f>
        <v>216</v>
      </c>
      <c r="L137" s="56">
        <f>SUM(I134:I137)</f>
        <v>3</v>
      </c>
    </row>
    <row r="138" spans="1:12" ht="13.15" customHeight="1" x14ac:dyDescent="0.25">
      <c r="A138" s="127">
        <v>11</v>
      </c>
      <c r="B138" s="126" t="str">
        <f>B61</f>
        <v>Hans P Olesen</v>
      </c>
      <c r="C138" s="126"/>
      <c r="D138" s="52" t="s">
        <v>61</v>
      </c>
      <c r="E138" s="53">
        <f>D61</f>
        <v>19.5</v>
      </c>
      <c r="F138" s="86">
        <f>VLOOKUP(E138, Nøgle!$A:$B, 2, FALSE)</f>
        <v>22</v>
      </c>
      <c r="G138" s="63">
        <f>F138 - MIN($F$138:$F$141)</f>
        <v>0</v>
      </c>
      <c r="H138" s="82">
        <v>64</v>
      </c>
      <c r="I138" s="62">
        <v>1</v>
      </c>
      <c r="J138" s="75" cm="1">
        <f t="array" ref="J138">SUM(IF(H138&lt;$H$138:$H$141,1/COUNTIF($H$138:$H$141,$H$138:$H$141)))+1</f>
        <v>2</v>
      </c>
      <c r="K138" s="157"/>
      <c r="L138" s="158"/>
    </row>
    <row r="139" spans="1:12" ht="13.15" customHeight="1" x14ac:dyDescent="0.25">
      <c r="A139" s="128"/>
      <c r="B139" s="124" t="str">
        <f>H61</f>
        <v>Kurt Madsen</v>
      </c>
      <c r="C139" s="124"/>
      <c r="D139" s="24" t="s">
        <v>62</v>
      </c>
      <c r="E139" s="25">
        <f>J61</f>
        <v>22.3</v>
      </c>
      <c r="F139" s="91">
        <f>VLOOKUP(E139, Nøgle!$A:$B, 2, FALSE)</f>
        <v>25</v>
      </c>
      <c r="G139" s="64">
        <f t="shared" ref="G139:G141" si="10">F139 - MIN($F$138:$F$141)</f>
        <v>3</v>
      </c>
      <c r="H139" s="81">
        <v>33</v>
      </c>
      <c r="I139" s="60">
        <v>0</v>
      </c>
      <c r="J139" s="75" cm="1">
        <f t="array" ref="J139">SUM(IF(H139&lt;$H$138:$H$141,1/COUNTIF($H$138:$H$141,$H$138:$H$141)))+1</f>
        <v>4</v>
      </c>
      <c r="K139" s="159"/>
      <c r="L139" s="160"/>
    </row>
    <row r="140" spans="1:12" ht="13.15" customHeight="1" x14ac:dyDescent="0.25">
      <c r="A140" s="128"/>
      <c r="B140" s="124" t="str">
        <f>B84</f>
        <v>Erik Jensen</v>
      </c>
      <c r="C140" s="124"/>
      <c r="D140" s="24" t="s">
        <v>63</v>
      </c>
      <c r="E140" s="57">
        <f>D84</f>
        <v>24.8</v>
      </c>
      <c r="F140" s="95">
        <f>VLOOKUP(E140, Nøgle!$A:$B, 2, FALSE)</f>
        <v>28</v>
      </c>
      <c r="G140" s="64">
        <f t="shared" si="10"/>
        <v>6</v>
      </c>
      <c r="H140" s="81">
        <v>53</v>
      </c>
      <c r="I140" s="60">
        <v>0.5</v>
      </c>
      <c r="J140" s="75" cm="1">
        <f t="array" ref="J140">SUM(IF(H140&lt;$H$138:$H$141,1/COUNTIF($H$138:$H$141,$H$138:$H$141)))+1</f>
        <v>3</v>
      </c>
      <c r="K140" s="159"/>
      <c r="L140" s="160"/>
    </row>
    <row r="141" spans="1:12" ht="13.15" customHeight="1" thickBot="1" x14ac:dyDescent="0.3">
      <c r="A141" s="129"/>
      <c r="B141" s="130" t="str">
        <f>H84</f>
        <v>Bent Allan Seemann</v>
      </c>
      <c r="C141" s="130"/>
      <c r="D141" s="54" t="s">
        <v>64</v>
      </c>
      <c r="E141" s="55">
        <f>J84</f>
        <v>21</v>
      </c>
      <c r="F141" s="92">
        <f>VLOOKUP(E141, Nøgle!$A:$B, 2, FALSE)</f>
        <v>23</v>
      </c>
      <c r="G141" s="65">
        <f t="shared" si="10"/>
        <v>1</v>
      </c>
      <c r="H141" s="83">
        <v>66</v>
      </c>
      <c r="I141" s="61">
        <v>1.5</v>
      </c>
      <c r="J141" s="76" cm="1">
        <f t="array" ref="J141">SUM(IF(H141&lt;$H$138:$H$141,1/COUNTIF($H$138:$H$141,$H$138:$H$141)))+1</f>
        <v>1</v>
      </c>
      <c r="K141" s="74">
        <f>SUM(H138:H141)</f>
        <v>216</v>
      </c>
      <c r="L141" s="56">
        <f>SUM(I138:I141)</f>
        <v>3</v>
      </c>
    </row>
    <row r="142" spans="1:12" ht="13.15" customHeight="1" x14ac:dyDescent="0.25">
      <c r="A142" s="127">
        <v>12</v>
      </c>
      <c r="B142" s="126" t="str">
        <f>B62</f>
        <v>Bjarne Schmidt Olesen</v>
      </c>
      <c r="C142" s="126"/>
      <c r="D142" s="52" t="s">
        <v>61</v>
      </c>
      <c r="E142" s="53">
        <f>D62</f>
        <v>23.5</v>
      </c>
      <c r="F142" s="86">
        <f>VLOOKUP(E142, Nøgle!$A:$B, 2, FALSE)</f>
        <v>26</v>
      </c>
      <c r="G142" s="63">
        <f>F142 - MIN($F$142:$F$145)</f>
        <v>0</v>
      </c>
      <c r="H142" s="82">
        <v>57</v>
      </c>
      <c r="I142" s="62">
        <v>1</v>
      </c>
      <c r="J142" s="75" cm="1">
        <f t="array" ref="J142">SUM(IF(H142&lt;$H$142:$H$145,1/COUNTIF($H$142:$H$145,$H$142:$H$145)))+1</f>
        <v>2</v>
      </c>
      <c r="K142" s="157"/>
      <c r="L142" s="158"/>
    </row>
    <row r="143" spans="1:12" ht="13.15" customHeight="1" x14ac:dyDescent="0.25">
      <c r="A143" s="128"/>
      <c r="B143" s="124" t="str">
        <f>H62</f>
        <v>Anders Jonassen</v>
      </c>
      <c r="C143" s="124"/>
      <c r="D143" s="24" t="s">
        <v>62</v>
      </c>
      <c r="E143" s="25">
        <f>J62</f>
        <v>24</v>
      </c>
      <c r="F143" s="91">
        <f>VLOOKUP(E143, Nøgle!$A:$B, 2, FALSE)</f>
        <v>26</v>
      </c>
      <c r="G143" s="64">
        <f t="shared" ref="G143:G145" si="11">F143 - MIN($F$142:$F$145)</f>
        <v>0</v>
      </c>
      <c r="H143" s="81">
        <v>44</v>
      </c>
      <c r="I143" s="60">
        <v>0</v>
      </c>
      <c r="J143" s="75" cm="1">
        <f t="array" ref="J143">SUM(IF(H143&lt;$H$142:$H$145,1/COUNTIF($H$142:$H$145,$H$142:$H$145)))+1</f>
        <v>4</v>
      </c>
      <c r="K143" s="159"/>
      <c r="L143" s="160"/>
    </row>
    <row r="144" spans="1:12" ht="13.15" customHeight="1" x14ac:dyDescent="0.25">
      <c r="A144" s="128"/>
      <c r="B144" s="124" t="str">
        <f>B85</f>
        <v>Kim Thorøe</v>
      </c>
      <c r="C144" s="124"/>
      <c r="D144" s="24" t="s">
        <v>63</v>
      </c>
      <c r="E144" s="57">
        <f>D85</f>
        <v>26</v>
      </c>
      <c r="F144" s="95">
        <f>VLOOKUP(E144, Nøgle!$A:$B, 2, FALSE)</f>
        <v>29</v>
      </c>
      <c r="G144" s="64">
        <f t="shared" si="11"/>
        <v>3</v>
      </c>
      <c r="H144" s="81">
        <v>45</v>
      </c>
      <c r="I144" s="60">
        <v>0.5</v>
      </c>
      <c r="J144" s="75" cm="1">
        <f t="array" ref="J144">SUM(IF(H144&lt;$H$142:$H$145,1/COUNTIF($H$142:$H$145,$H$142:$H$145)))+1</f>
        <v>3</v>
      </c>
      <c r="K144" s="159"/>
      <c r="L144" s="160"/>
    </row>
    <row r="145" spans="1:14" ht="13.15" customHeight="1" thickBot="1" x14ac:dyDescent="0.3">
      <c r="A145" s="129"/>
      <c r="B145" s="130" t="str">
        <f>H85</f>
        <v>Erik Jensen</v>
      </c>
      <c r="C145" s="130"/>
      <c r="D145" s="54" t="s">
        <v>64</v>
      </c>
      <c r="E145" s="55">
        <f>J85</f>
        <v>22.8</v>
      </c>
      <c r="F145" s="92">
        <f>VLOOKUP(E145, Nøgle!$A:$B, 2, FALSE)</f>
        <v>26</v>
      </c>
      <c r="G145" s="65">
        <f t="shared" si="11"/>
        <v>0</v>
      </c>
      <c r="H145" s="83">
        <v>70</v>
      </c>
      <c r="I145" s="61">
        <v>1.5</v>
      </c>
      <c r="J145" s="76" cm="1">
        <f t="array" ref="J145">SUM(IF(H145&lt;$H$142:$H$145,1/COUNTIF($H$142:$H$145,$H$142:$H$145)))+1</f>
        <v>1</v>
      </c>
      <c r="K145" s="74">
        <f>SUM(H142:H145)</f>
        <v>216</v>
      </c>
      <c r="L145" s="56">
        <f>SUM(I142:I145)</f>
        <v>3</v>
      </c>
    </row>
    <row r="146" spans="1:14" ht="13.15" customHeight="1" thickBot="1" x14ac:dyDescent="0.3">
      <c r="A146" s="127">
        <v>13</v>
      </c>
      <c r="B146" s="126" t="str">
        <f>B63</f>
        <v>Poul Følbæk</v>
      </c>
      <c r="C146" s="126"/>
      <c r="D146" s="52" t="s">
        <v>61</v>
      </c>
      <c r="E146" s="53">
        <f>D63</f>
        <v>17.399999999999999</v>
      </c>
      <c r="F146" s="116">
        <f>VLOOKUP(E146, Nøgle!$A:$B, 2, FALSE)/2</f>
        <v>9.5</v>
      </c>
      <c r="G146" s="87">
        <f>IF(SUM(F146:F147) &lt; SUM(F148:F149), 0, SUM(F146:F147) - SUM(F148:F149))</f>
        <v>12</v>
      </c>
      <c r="H146" s="82"/>
      <c r="I146" s="62">
        <v>2</v>
      </c>
      <c r="J146" s="75">
        <f>RANK(N146,$N$146:$N$149)</f>
        <v>1</v>
      </c>
      <c r="K146" s="157"/>
      <c r="L146" s="158"/>
      <c r="N146">
        <f>H146+H147</f>
        <v>0</v>
      </c>
    </row>
    <row r="147" spans="1:14" ht="13.15" customHeight="1" x14ac:dyDescent="0.25">
      <c r="A147" s="128"/>
      <c r="B147" s="124" t="str">
        <f>B64</f>
        <v>Gudmund Skovbjerg Jeppesen</v>
      </c>
      <c r="C147" s="124"/>
      <c r="D147" s="24" t="s">
        <v>61</v>
      </c>
      <c r="E147" s="25">
        <f>D64</f>
        <v>26.6</v>
      </c>
      <c r="F147" s="116">
        <f>VLOOKUP(E147, Nøgle!$A:$B, 2, FALSE)/2</f>
        <v>15</v>
      </c>
      <c r="G147" s="88"/>
      <c r="H147" s="81"/>
      <c r="I147" s="60"/>
      <c r="J147" s="75"/>
      <c r="K147" s="159"/>
      <c r="L147" s="160"/>
    </row>
    <row r="148" spans="1:14" ht="13.15" customHeight="1" x14ac:dyDescent="0.25">
      <c r="A148" s="128"/>
      <c r="B148" s="124" t="str">
        <f>B86</f>
        <v>Brian Rasmussen</v>
      </c>
      <c r="C148" s="124"/>
      <c r="D148" s="24" t="s">
        <v>63</v>
      </c>
      <c r="E148" s="57">
        <f>D86</f>
        <v>5</v>
      </c>
      <c r="F148" s="95">
        <f>VLOOKUP(E148, Nøgle!$A:$B, 2, FALSE)/2</f>
        <v>2.5</v>
      </c>
      <c r="G148" s="88">
        <f>IF(SUM(F148:F149) &lt; SUM(F146:F147), 0, SUM(F148:F149) - SUM(F146:F147))</f>
        <v>0</v>
      </c>
      <c r="H148" s="81"/>
      <c r="I148" s="60">
        <v>0</v>
      </c>
      <c r="J148" s="75"/>
      <c r="K148" s="159"/>
      <c r="L148" s="160"/>
      <c r="N148">
        <f>H148+H149</f>
        <v>0</v>
      </c>
    </row>
    <row r="149" spans="1:14" ht="13.15" customHeight="1" thickBot="1" x14ac:dyDescent="0.3">
      <c r="A149" s="129"/>
      <c r="B149" s="130" t="str">
        <f>B87</f>
        <v>Vagn Jensen</v>
      </c>
      <c r="C149" s="130"/>
      <c r="D149" s="54" t="s">
        <v>63</v>
      </c>
      <c r="E149" s="55">
        <f>D87</f>
        <v>18.3</v>
      </c>
      <c r="F149" s="92">
        <f>VLOOKUP(E149, Nøgle!$A:$B, 2, FALSE)/2</f>
        <v>10</v>
      </c>
      <c r="G149" s="89"/>
      <c r="H149" s="83"/>
      <c r="I149" s="61"/>
      <c r="J149" s="76"/>
      <c r="K149" s="74">
        <f>SUM(H146:H149)</f>
        <v>0</v>
      </c>
      <c r="L149" s="56">
        <f>SUM(I146:I149)</f>
        <v>2</v>
      </c>
    </row>
    <row r="150" spans="1:14" ht="13.15" customHeight="1" x14ac:dyDescent="0.25">
      <c r="A150" s="127">
        <v>14</v>
      </c>
      <c r="B150" s="126" t="str">
        <f>H63</f>
        <v>Anders Quist Hermann</v>
      </c>
      <c r="C150" s="126"/>
      <c r="D150" s="52" t="s">
        <v>62</v>
      </c>
      <c r="E150" s="53">
        <f>J63</f>
        <v>4.8</v>
      </c>
      <c r="F150" s="102">
        <f>VLOOKUP(E150, Nøgle!$A:$B, 2, FALSE)/2</f>
        <v>2.5</v>
      </c>
      <c r="G150" s="87">
        <f>IF(SUM(F150:F151) &lt; SUM(F152:F153), 0, SUM(F150:F151) - SUM(F152:F153))</f>
        <v>0</v>
      </c>
      <c r="H150" s="82"/>
      <c r="I150" s="62">
        <v>0</v>
      </c>
      <c r="J150" s="75"/>
      <c r="K150" s="157"/>
      <c r="L150" s="158"/>
      <c r="N150">
        <f>H150+H151</f>
        <v>0</v>
      </c>
    </row>
    <row r="151" spans="1:14" ht="13.15" customHeight="1" x14ac:dyDescent="0.25">
      <c r="A151" s="128"/>
      <c r="B151" s="124" t="str">
        <f>H64</f>
        <v>Bjarne Lassen</v>
      </c>
      <c r="C151" s="124"/>
      <c r="D151" s="24" t="s">
        <v>62</v>
      </c>
      <c r="E151" s="25">
        <f>J64</f>
        <v>18.5</v>
      </c>
      <c r="F151" s="103">
        <f>VLOOKUP(E151, Nøgle!$A:$B, 2, FALSE)/2</f>
        <v>10.5</v>
      </c>
      <c r="G151" s="88"/>
      <c r="H151" s="81"/>
      <c r="I151" s="60"/>
      <c r="J151" s="75"/>
      <c r="K151" s="159"/>
      <c r="L151" s="160"/>
    </row>
    <row r="152" spans="1:14" ht="13.15" customHeight="1" x14ac:dyDescent="0.25">
      <c r="A152" s="128"/>
      <c r="B152" s="124" t="str">
        <f>H86</f>
        <v>Carsten Dollerup</v>
      </c>
      <c r="C152" s="124"/>
      <c r="D152" s="24" t="s">
        <v>64</v>
      </c>
      <c r="E152" s="57">
        <f>J86</f>
        <v>16.3</v>
      </c>
      <c r="F152" s="94">
        <f>VLOOKUP(E152, Nøgle!$A:$B, 2, FALSE)/2</f>
        <v>9</v>
      </c>
      <c r="G152" s="88">
        <f>IF(SUM(F152:F153) &lt; SUM(F150:F151), 0, SUM(F152:F153) - SUM(F150:F151))</f>
        <v>6</v>
      </c>
      <c r="H152" s="81"/>
      <c r="I152" s="60">
        <v>2</v>
      </c>
      <c r="J152" s="75">
        <f>RANK(N152,$N$150:$N$153)</f>
        <v>1</v>
      </c>
      <c r="K152" s="159"/>
      <c r="L152" s="160"/>
      <c r="N152">
        <f>H152+H153</f>
        <v>0</v>
      </c>
    </row>
    <row r="153" spans="1:14" ht="13.15" customHeight="1" thickBot="1" x14ac:dyDescent="0.3">
      <c r="A153" s="129"/>
      <c r="B153" s="130" t="str">
        <f>H87</f>
        <v>Peer Juel Rasmussen</v>
      </c>
      <c r="C153" s="130"/>
      <c r="D153" s="54" t="s">
        <v>64</v>
      </c>
      <c r="E153" s="55">
        <f>J87</f>
        <v>18.3</v>
      </c>
      <c r="F153" s="101">
        <f>VLOOKUP(E153, Nøgle!$A:$B, 2, FALSE)/2</f>
        <v>10</v>
      </c>
      <c r="G153" s="89"/>
      <c r="H153" s="83"/>
      <c r="I153" s="61"/>
      <c r="J153" s="76"/>
      <c r="K153" s="74">
        <f>SUM(H150:H153)</f>
        <v>0</v>
      </c>
      <c r="L153" s="56">
        <f>SUM(I150:I153)</f>
        <v>2</v>
      </c>
    </row>
    <row r="154" spans="1:14" ht="13.15" customHeight="1" x14ac:dyDescent="0.25">
      <c r="A154" s="127">
        <v>15</v>
      </c>
      <c r="B154" s="126" t="str">
        <f>B65</f>
        <v>Henrik Juul</v>
      </c>
      <c r="C154" s="126"/>
      <c r="D154" s="52" t="s">
        <v>61</v>
      </c>
      <c r="E154" s="53">
        <f>D65</f>
        <v>10.4</v>
      </c>
      <c r="F154" s="102">
        <f>VLOOKUP(E154, Nøgle!$A:$B, 2, FALSE)/2</f>
        <v>5.5</v>
      </c>
      <c r="G154" s="87">
        <f>IF(SUM(F154:F155) &lt; SUM(F156:F157), 0, SUM(F154:F155) - SUM(F156:F157))</f>
        <v>0</v>
      </c>
      <c r="H154" s="82"/>
      <c r="I154" s="62">
        <v>2</v>
      </c>
      <c r="J154" s="75">
        <f>RANK(N154,$N$154:$N$157)</f>
        <v>1</v>
      </c>
      <c r="K154" s="157"/>
      <c r="L154" s="158"/>
      <c r="N154">
        <f>H154+H155</f>
        <v>0</v>
      </c>
    </row>
    <row r="155" spans="1:14" ht="13.15" customHeight="1" x14ac:dyDescent="0.25">
      <c r="A155" s="128"/>
      <c r="B155" s="124" t="str">
        <f>B66</f>
        <v>Kevin Connor</v>
      </c>
      <c r="C155" s="124"/>
      <c r="D155" s="24" t="s">
        <v>61</v>
      </c>
      <c r="E155" s="25">
        <f>D66</f>
        <v>24.4</v>
      </c>
      <c r="F155" s="103">
        <f>VLOOKUP(E155, Nøgle!$A:$B, 2, FALSE)/2</f>
        <v>13</v>
      </c>
      <c r="G155" s="88"/>
      <c r="H155" s="81"/>
      <c r="I155" s="60"/>
      <c r="J155" s="75"/>
      <c r="K155" s="159"/>
      <c r="L155" s="160"/>
    </row>
    <row r="156" spans="1:14" ht="13.15" customHeight="1" x14ac:dyDescent="0.25">
      <c r="A156" s="128"/>
      <c r="B156" s="124" t="str">
        <f>H65</f>
        <v>Mads Godsk Pedersen</v>
      </c>
      <c r="C156" s="124"/>
      <c r="D156" s="24" t="s">
        <v>62</v>
      </c>
      <c r="E156" s="57">
        <f>J65</f>
        <v>10.5</v>
      </c>
      <c r="F156" s="94">
        <f>VLOOKUP(E156, Nøgle!$A:$B, 2, FALSE)/2</f>
        <v>6</v>
      </c>
      <c r="G156" s="88">
        <f>IF(SUM(F156:F157) &lt; SUM(F154:F155), 0, SUM(F156:F157) - SUM(F154:F155))</f>
        <v>3</v>
      </c>
      <c r="H156" s="81"/>
      <c r="I156" s="60">
        <v>0</v>
      </c>
      <c r="J156" s="75"/>
      <c r="K156" s="159"/>
      <c r="L156" s="160"/>
      <c r="N156">
        <f>H156+H157</f>
        <v>0</v>
      </c>
    </row>
    <row r="157" spans="1:14" ht="13.15" customHeight="1" thickBot="1" x14ac:dyDescent="0.3">
      <c r="A157" s="129"/>
      <c r="B157" s="130" t="str">
        <f>H66</f>
        <v>Claus Lund</v>
      </c>
      <c r="C157" s="130"/>
      <c r="D157" s="54" t="s">
        <v>62</v>
      </c>
      <c r="E157" s="55">
        <f>J66</f>
        <v>27.6</v>
      </c>
      <c r="F157" s="101">
        <f>VLOOKUP(E157, Nøgle!$A:$B, 2, FALSE)/2</f>
        <v>15.5</v>
      </c>
      <c r="G157" s="89"/>
      <c r="H157" s="83"/>
      <c r="I157" s="61"/>
      <c r="J157" s="76"/>
      <c r="K157" s="74">
        <f>SUM(H154:H157)</f>
        <v>0</v>
      </c>
      <c r="L157" s="56">
        <f>SUM(I154:I157)</f>
        <v>2</v>
      </c>
    </row>
    <row r="158" spans="1:14" ht="13.15" customHeight="1" x14ac:dyDescent="0.25">
      <c r="A158" s="127">
        <v>16</v>
      </c>
      <c r="B158" s="126" t="str">
        <f>H88</f>
        <v>Svend Kamp</v>
      </c>
      <c r="C158" s="126"/>
      <c r="D158" s="52" t="s">
        <v>64</v>
      </c>
      <c r="E158" s="53">
        <f>J88</f>
        <v>17.899999999999999</v>
      </c>
      <c r="F158" s="102">
        <f>VLOOKUP(E158, Nøgle!$A:$B, 2, FALSE)/2</f>
        <v>10</v>
      </c>
      <c r="G158" s="87">
        <f>IF(SUM(F158:F159) &lt; SUM(F160:F161), 0, SUM(F158:F159) - SUM(F160:F161))</f>
        <v>7.5</v>
      </c>
      <c r="H158" s="82"/>
      <c r="I158" s="62">
        <v>2</v>
      </c>
      <c r="J158" s="75">
        <f>RANK(N158,$N$158:$N$161)</f>
        <v>1</v>
      </c>
      <c r="K158" s="157"/>
      <c r="L158" s="158"/>
      <c r="N158">
        <f>H158+H159</f>
        <v>0</v>
      </c>
    </row>
    <row r="159" spans="1:14" ht="13.15" customHeight="1" x14ac:dyDescent="0.25">
      <c r="A159" s="128"/>
      <c r="B159" s="124" t="str">
        <f>H89</f>
        <v>Kaj Verner Hansen</v>
      </c>
      <c r="C159" s="124"/>
      <c r="D159" s="24" t="s">
        <v>64</v>
      </c>
      <c r="E159" s="25">
        <f>J89</f>
        <v>21.9</v>
      </c>
      <c r="F159" s="103">
        <f>VLOOKUP(E159, Nøgle!$A:$B, 2, FALSE)/2</f>
        <v>12.5</v>
      </c>
      <c r="G159" s="88"/>
      <c r="H159" s="81"/>
      <c r="I159" s="60"/>
      <c r="J159" s="75"/>
      <c r="K159" s="159"/>
      <c r="L159" s="160"/>
    </row>
    <row r="160" spans="1:14" ht="13.15" customHeight="1" x14ac:dyDescent="0.25">
      <c r="A160" s="128"/>
      <c r="B160" s="124" t="str">
        <f>B88</f>
        <v>Ole Jensen</v>
      </c>
      <c r="C160" s="124"/>
      <c r="D160" s="24" t="s">
        <v>63</v>
      </c>
      <c r="E160" s="57">
        <f>D88</f>
        <v>3.5</v>
      </c>
      <c r="F160" s="94">
        <f>VLOOKUP(E160, Nøgle!$A:$B, 2, FALSE)/2</f>
        <v>2</v>
      </c>
      <c r="G160" s="88">
        <f>IF(SUM(F160:F161) &lt; SUM(F158:F159), 0, SUM(F160:F161) - SUM(F158:F159))</f>
        <v>0</v>
      </c>
      <c r="H160" s="81"/>
      <c r="I160" s="60">
        <v>0</v>
      </c>
      <c r="J160" s="75"/>
      <c r="K160" s="159"/>
      <c r="L160" s="160"/>
      <c r="N160">
        <f>H160+H161</f>
        <v>0</v>
      </c>
    </row>
    <row r="161" spans="1:14" ht="13.15" customHeight="1" thickBot="1" x14ac:dyDescent="0.3">
      <c r="A161" s="129"/>
      <c r="B161" s="130" t="str">
        <f>B89</f>
        <v>Søren Nielsen</v>
      </c>
      <c r="C161" s="130"/>
      <c r="D161" s="54" t="s">
        <v>63</v>
      </c>
      <c r="E161" s="55">
        <f>D89</f>
        <v>22.8</v>
      </c>
      <c r="F161" s="101">
        <f>VLOOKUP(E161, Nøgle!$A:$B, 2, FALSE)/2</f>
        <v>13</v>
      </c>
      <c r="G161" s="89"/>
      <c r="H161" s="83"/>
      <c r="I161" s="61"/>
      <c r="J161" s="76"/>
      <c r="K161" s="74">
        <f>SUM(H158:H161)</f>
        <v>0</v>
      </c>
      <c r="L161" s="56">
        <f>SUM(I158:I161)</f>
        <v>2</v>
      </c>
    </row>
    <row r="162" spans="1:14" ht="13.15" customHeight="1" x14ac:dyDescent="0.25">
      <c r="A162" s="127">
        <v>17</v>
      </c>
      <c r="B162" s="126" t="str">
        <f>H90</f>
        <v>Leon Kragh</v>
      </c>
      <c r="C162" s="126"/>
      <c r="D162" s="52" t="s">
        <v>64</v>
      </c>
      <c r="E162" s="53">
        <f>J90</f>
        <v>15</v>
      </c>
      <c r="F162" s="102">
        <f>VLOOKUP(E162, Nøgle!$A:$B, 2, FALSE)/2</f>
        <v>8.5</v>
      </c>
      <c r="G162" s="87">
        <f>IF(SUM(F162:F163) &lt; SUM(F164:F165), 0, SUM(F162:F163) - SUM(F164:F165))</f>
        <v>2.5</v>
      </c>
      <c r="H162" s="82"/>
      <c r="I162" s="62">
        <v>1</v>
      </c>
      <c r="J162" s="75">
        <f>RANK(N162,$N$162:$N$164)</f>
        <v>1</v>
      </c>
      <c r="K162" s="157"/>
      <c r="L162" s="158"/>
      <c r="N162">
        <f>H162+H163</f>
        <v>0</v>
      </c>
    </row>
    <row r="163" spans="1:14" ht="13.15" customHeight="1" x14ac:dyDescent="0.25">
      <c r="A163" s="128"/>
      <c r="B163" s="124" t="str">
        <f>H91</f>
        <v>Henrik Jespersen</v>
      </c>
      <c r="C163" s="124"/>
      <c r="D163" s="24" t="s">
        <v>64</v>
      </c>
      <c r="E163" s="25">
        <f>J91</f>
        <v>24.6</v>
      </c>
      <c r="F163" s="103">
        <f>VLOOKUP(E163, Nøgle!$A:$B, 2, FALSE)/2</f>
        <v>14</v>
      </c>
      <c r="G163" s="88"/>
      <c r="H163" s="81"/>
      <c r="I163" s="60"/>
      <c r="J163" s="75"/>
      <c r="K163" s="159"/>
      <c r="L163" s="160"/>
    </row>
    <row r="164" spans="1:14" ht="13.15" customHeight="1" x14ac:dyDescent="0.25">
      <c r="A164" s="128"/>
      <c r="B164" s="124" t="str">
        <f>B67</f>
        <v>Søren Guldhammer</v>
      </c>
      <c r="C164" s="124"/>
      <c r="D164" s="24" t="s">
        <v>61</v>
      </c>
      <c r="E164" s="57">
        <f>D67</f>
        <v>16.7</v>
      </c>
      <c r="F164" s="94">
        <f>VLOOKUP(E164, Nøgle!$A:$B, 2, FALSE)/2</f>
        <v>9.5</v>
      </c>
      <c r="G164" s="88">
        <f>IF(SUM(F164:F165) &lt; SUM(F162:F163), 0, SUM(F164:F165) - SUM(F162:F163))</f>
        <v>0</v>
      </c>
      <c r="H164" s="81"/>
      <c r="I164" s="60">
        <v>1</v>
      </c>
      <c r="J164" s="75">
        <f>RANK(N164,$N$162:$N$164)</f>
        <v>1</v>
      </c>
      <c r="K164" s="159"/>
      <c r="L164" s="160"/>
      <c r="N164">
        <f>H164+H165</f>
        <v>0</v>
      </c>
    </row>
    <row r="165" spans="1:14" ht="13.15" customHeight="1" thickBot="1" x14ac:dyDescent="0.3">
      <c r="A165" s="129"/>
      <c r="B165" s="130" t="str">
        <f>B68</f>
        <v>Mads Rohde Skovbjerg</v>
      </c>
      <c r="C165" s="130"/>
      <c r="D165" s="54" t="s">
        <v>61</v>
      </c>
      <c r="E165" s="55">
        <f>D68</f>
        <v>19.2</v>
      </c>
      <c r="F165" s="101">
        <f>VLOOKUP(E165, Nøgle!$A:$B, 2, FALSE)/2</f>
        <v>10.5</v>
      </c>
      <c r="G165" s="89"/>
      <c r="H165" s="83"/>
      <c r="I165" s="61"/>
      <c r="J165" s="76"/>
      <c r="K165" s="74">
        <f>SUM(H162:H165)</f>
        <v>0</v>
      </c>
      <c r="L165" s="56">
        <f>SUM(I162:I165)</f>
        <v>2</v>
      </c>
    </row>
    <row r="166" spans="1:14" ht="13.15" customHeight="1" x14ac:dyDescent="0.25">
      <c r="A166" s="127">
        <v>18</v>
      </c>
      <c r="B166" s="126" t="str">
        <f>B90</f>
        <v>Karsten Juhler</v>
      </c>
      <c r="C166" s="126"/>
      <c r="D166" s="52" t="s">
        <v>63</v>
      </c>
      <c r="E166" s="53">
        <f>D90</f>
        <v>9.5</v>
      </c>
      <c r="F166" s="102">
        <f>VLOOKUP(E166, Nøgle!$A:$B, 2, FALSE)/2</f>
        <v>5</v>
      </c>
      <c r="G166" s="87">
        <f>IF(SUM(F166:F167) &lt; SUM(F168:F169), 0, SUM(F166:F167) - SUM(F168:F169))</f>
        <v>0</v>
      </c>
      <c r="H166" s="82"/>
      <c r="I166" s="62">
        <v>2</v>
      </c>
      <c r="J166" s="75">
        <f>RANK(N166,$N$166:$N$168)</f>
        <v>1</v>
      </c>
      <c r="K166" s="157"/>
      <c r="L166" s="158"/>
      <c r="N166">
        <f>H166+H167</f>
        <v>0</v>
      </c>
    </row>
    <row r="167" spans="1:14" ht="13.15" customHeight="1" x14ac:dyDescent="0.25">
      <c r="A167" s="128"/>
      <c r="B167" s="124" t="str">
        <f>B91</f>
        <v>Holger Christensen</v>
      </c>
      <c r="C167" s="124"/>
      <c r="D167" s="24" t="s">
        <v>63</v>
      </c>
      <c r="E167" s="25">
        <f>D91</f>
        <v>24.1</v>
      </c>
      <c r="F167" s="103">
        <f>VLOOKUP(E167, Nøgle!$A:$B, 2, FALSE)/2</f>
        <v>13</v>
      </c>
      <c r="G167" s="88"/>
      <c r="H167" s="81"/>
      <c r="I167" s="60"/>
      <c r="J167" s="75"/>
      <c r="K167" s="159"/>
      <c r="L167" s="160"/>
    </row>
    <row r="168" spans="1:14" ht="13.15" customHeight="1" x14ac:dyDescent="0.25">
      <c r="A168" s="128"/>
      <c r="B168" s="124" t="str">
        <f>H67</f>
        <v>Lars Pedersen</v>
      </c>
      <c r="C168" s="124"/>
      <c r="D168" s="24" t="s">
        <v>62</v>
      </c>
      <c r="E168" s="57">
        <f>J67</f>
        <v>13.9</v>
      </c>
      <c r="F168" s="94">
        <f>VLOOKUP(E168, Nøgle!$A:$B, 2, FALSE)/2</f>
        <v>7.5</v>
      </c>
      <c r="G168" s="88">
        <f>IF(SUM(F168:F169) &lt; SUM(F166:F167), 0, SUM(F168:F169) - SUM(F166:F167))</f>
        <v>1</v>
      </c>
      <c r="H168" s="81"/>
      <c r="I168" s="60">
        <v>0</v>
      </c>
      <c r="J168" s="75">
        <f>RANK(N168,$N$166:$N$168)</f>
        <v>1</v>
      </c>
      <c r="K168" s="159"/>
      <c r="L168" s="160"/>
      <c r="N168">
        <f>H168+H169</f>
        <v>0</v>
      </c>
    </row>
    <row r="169" spans="1:14" ht="13.15" customHeight="1" thickBot="1" x14ac:dyDescent="0.3">
      <c r="A169" s="129"/>
      <c r="B169" s="130" t="str">
        <f>H68</f>
        <v>Kim Storm</v>
      </c>
      <c r="C169" s="130"/>
      <c r="D169" s="54" t="s">
        <v>62</v>
      </c>
      <c r="E169" s="55">
        <f>J68</f>
        <v>20.9</v>
      </c>
      <c r="F169" s="101">
        <f>VLOOKUP(E169, Nøgle!$A:$B, 2, FALSE)/2</f>
        <v>11.5</v>
      </c>
      <c r="G169" s="89"/>
      <c r="H169" s="83"/>
      <c r="I169" s="61"/>
      <c r="J169" s="76"/>
      <c r="K169" s="74">
        <f>SUM(H166:H169)</f>
        <v>0</v>
      </c>
      <c r="L169" s="56">
        <f>SUM(I166:I169)</f>
        <v>2</v>
      </c>
    </row>
    <row r="170" spans="1:14" ht="13.15" customHeight="1" x14ac:dyDescent="0.25">
      <c r="A170" s="37"/>
      <c r="B170" s="38"/>
      <c r="C170" s="38"/>
      <c r="D170" s="39"/>
      <c r="E170" s="51"/>
      <c r="F170" s="113"/>
      <c r="G170" s="114"/>
      <c r="H170" s="40"/>
      <c r="I170" s="51"/>
      <c r="J170" s="40"/>
      <c r="L170" s="115"/>
    </row>
    <row r="171" spans="1:14" ht="13.15" customHeight="1" x14ac:dyDescent="0.25">
      <c r="A171" s="37"/>
      <c r="B171" s="38"/>
      <c r="C171" s="38"/>
      <c r="D171" s="39"/>
      <c r="E171" s="51"/>
      <c r="F171" s="113"/>
      <c r="G171" s="114"/>
      <c r="H171" s="40"/>
      <c r="I171" s="51"/>
      <c r="J171" s="40"/>
      <c r="L171" s="115"/>
    </row>
    <row r="172" spans="1:14" ht="15.75" thickBot="1" x14ac:dyDescent="0.3"/>
    <row r="173" spans="1:14" ht="23.25" customHeight="1" x14ac:dyDescent="0.25">
      <c r="A173" s="66"/>
      <c r="B173" s="66"/>
      <c r="C173" s="161" t="s">
        <v>67</v>
      </c>
      <c r="D173" s="162"/>
      <c r="E173" s="162"/>
      <c r="F173" s="163"/>
      <c r="G173" s="66"/>
      <c r="H173" s="66"/>
      <c r="I173" s="66"/>
    </row>
    <row r="174" spans="1:14" x14ac:dyDescent="0.25">
      <c r="C174" s="164"/>
      <c r="D174" s="165"/>
      <c r="E174" s="165"/>
      <c r="F174" s="166"/>
    </row>
    <row r="175" spans="1:14" x14ac:dyDescent="0.25">
      <c r="C175" s="67"/>
      <c r="D175" s="28" t="s">
        <v>6</v>
      </c>
      <c r="E175" s="29" t="s">
        <v>244</v>
      </c>
      <c r="F175" s="68" t="s">
        <v>66</v>
      </c>
    </row>
    <row r="176" spans="1:14" x14ac:dyDescent="0.25">
      <c r="C176" s="69" t="s">
        <v>61</v>
      </c>
      <c r="D176" s="30">
        <f>I98+I102+I106+I110+I114+I118+I122+I126+I130+I134+I138+I142</f>
        <v>10.75</v>
      </c>
      <c r="E176" s="30">
        <f>I146+I154+I164</f>
        <v>5</v>
      </c>
      <c r="F176" s="70">
        <f>SUM(D176:E176)</f>
        <v>15.75</v>
      </c>
    </row>
    <row r="177" spans="1:9" x14ac:dyDescent="0.25">
      <c r="C177" s="69" t="s">
        <v>62</v>
      </c>
      <c r="D177" s="30">
        <f>I99+I103+I107+I111+I115+I119+I123+I127+I131+I135+I139+I143</f>
        <v>4.5</v>
      </c>
      <c r="E177" s="30">
        <f>I150+I156+I168</f>
        <v>0</v>
      </c>
      <c r="F177" s="70">
        <f t="shared" ref="F177:F179" si="12">SUM(D177:E177)</f>
        <v>4.5</v>
      </c>
    </row>
    <row r="178" spans="1:9" x14ac:dyDescent="0.25">
      <c r="C178" s="69" t="s">
        <v>63</v>
      </c>
      <c r="D178" s="30">
        <f>I100+I104+I108+I112+I116+I120+I124+I128+I132+I136+I140+I144</f>
        <v>11.5</v>
      </c>
      <c r="E178" s="30">
        <f>I148+I160+I166</f>
        <v>2</v>
      </c>
      <c r="F178" s="70">
        <f t="shared" si="12"/>
        <v>13.5</v>
      </c>
    </row>
    <row r="179" spans="1:9" x14ac:dyDescent="0.25">
      <c r="C179" s="69" t="s">
        <v>64</v>
      </c>
      <c r="D179" s="30">
        <f>I101+I105+I109+I113+I117+I121+I125+I129+I133+I137+I141+I145</f>
        <v>9.25</v>
      </c>
      <c r="E179" s="30">
        <f>I152+I158+I162</f>
        <v>5</v>
      </c>
      <c r="F179" s="70">
        <f t="shared" si="12"/>
        <v>14.25</v>
      </c>
    </row>
    <row r="180" spans="1:9" ht="15.75" thickBot="1" x14ac:dyDescent="0.3">
      <c r="C180" s="71"/>
      <c r="D180" s="72">
        <f>SUM(D176:D179)</f>
        <v>36</v>
      </c>
      <c r="E180" s="72">
        <f>SUM(E176:E179)</f>
        <v>12</v>
      </c>
      <c r="F180" s="73">
        <f>SUM(F176:F179)</f>
        <v>48</v>
      </c>
    </row>
    <row r="183" spans="1:9" ht="23.25" customHeight="1" x14ac:dyDescent="0.25">
      <c r="A183" s="120" t="s">
        <v>70</v>
      </c>
      <c r="B183" s="120"/>
      <c r="C183" s="120"/>
      <c r="D183" s="120"/>
      <c r="E183" s="120"/>
      <c r="F183" s="120"/>
      <c r="G183" s="120"/>
      <c r="H183" s="120"/>
      <c r="I183" s="120"/>
    </row>
    <row r="184" spans="1:9" ht="23.25" x14ac:dyDescent="0.25">
      <c r="A184" s="20"/>
      <c r="B184" s="20"/>
      <c r="C184" s="20"/>
      <c r="D184" s="20"/>
      <c r="E184" s="20"/>
      <c r="F184" s="20"/>
      <c r="G184" s="20"/>
      <c r="H184" s="20"/>
      <c r="I184" s="20"/>
    </row>
    <row r="185" spans="1:9" x14ac:dyDescent="0.25">
      <c r="A185" s="121" t="s">
        <v>69</v>
      </c>
      <c r="B185" s="121"/>
      <c r="C185" s="121"/>
      <c r="D185" s="121"/>
      <c r="E185" s="121"/>
      <c r="F185" s="121"/>
      <c r="G185" s="121"/>
      <c r="H185" s="121"/>
      <c r="I185" s="121"/>
    </row>
    <row r="187" spans="1:9" x14ac:dyDescent="0.25">
      <c r="A187" s="21" t="s">
        <v>56</v>
      </c>
      <c r="B187" s="153" t="s">
        <v>38</v>
      </c>
      <c r="C187" s="153"/>
      <c r="D187" s="22" t="s">
        <v>57</v>
      </c>
      <c r="E187" s="48" t="s">
        <v>39</v>
      </c>
      <c r="F187" s="48" t="s">
        <v>58</v>
      </c>
      <c r="G187" s="48" t="s">
        <v>65</v>
      </c>
      <c r="H187" s="48" t="s">
        <v>59</v>
      </c>
      <c r="I187" s="48" t="s">
        <v>60</v>
      </c>
    </row>
    <row r="188" spans="1:9" x14ac:dyDescent="0.25">
      <c r="A188" s="154">
        <f>A98</f>
        <v>1</v>
      </c>
      <c r="B188" s="124" t="str">
        <f>B98</f>
        <v>Stephan Wøbbe</v>
      </c>
      <c r="C188" s="124"/>
      <c r="D188" s="24" t="str">
        <f t="shared" ref="D188:G191" si="13">D98</f>
        <v>Jelling</v>
      </c>
      <c r="E188" s="32">
        <f t="shared" si="13"/>
        <v>3.6</v>
      </c>
      <c r="F188" s="32">
        <f t="shared" si="13"/>
        <v>4</v>
      </c>
      <c r="G188" s="32">
        <f t="shared" si="13"/>
        <v>0</v>
      </c>
      <c r="H188" s="32"/>
      <c r="I188" s="49"/>
    </row>
    <row r="189" spans="1:9" x14ac:dyDescent="0.25">
      <c r="A189" s="154"/>
      <c r="B189" s="124" t="str">
        <f>B99</f>
        <v>Niels Baldur</v>
      </c>
      <c r="C189" s="124"/>
      <c r="D189" s="24" t="str">
        <f t="shared" si="13"/>
        <v>Brande</v>
      </c>
      <c r="E189" s="32">
        <f t="shared" si="13"/>
        <v>6.8</v>
      </c>
      <c r="F189" s="32">
        <f t="shared" si="13"/>
        <v>7</v>
      </c>
      <c r="G189" s="32">
        <f t="shared" si="13"/>
        <v>3</v>
      </c>
      <c r="H189" s="32"/>
      <c r="I189" s="49"/>
    </row>
    <row r="190" spans="1:9" x14ac:dyDescent="0.25">
      <c r="A190" s="154"/>
      <c r="B190" s="124" t="str">
        <f>B100</f>
        <v>Thomas Amdi</v>
      </c>
      <c r="C190" s="124"/>
      <c r="D190" s="24" t="str">
        <f t="shared" si="13"/>
        <v>Give</v>
      </c>
      <c r="E190" s="32">
        <f t="shared" si="13"/>
        <v>9</v>
      </c>
      <c r="F190" s="32">
        <f t="shared" si="13"/>
        <v>10</v>
      </c>
      <c r="G190" s="32">
        <f t="shared" si="13"/>
        <v>6</v>
      </c>
      <c r="H190" s="32"/>
      <c r="I190" s="49"/>
    </row>
    <row r="191" spans="1:9" x14ac:dyDescent="0.25">
      <c r="A191" s="154"/>
      <c r="B191" s="124" t="str">
        <f>B101</f>
        <v>Michael H. Rasmussen</v>
      </c>
      <c r="C191" s="124"/>
      <c r="D191" s="24" t="str">
        <f t="shared" si="13"/>
        <v>Gyttegaard</v>
      </c>
      <c r="E191" s="32">
        <f t="shared" si="13"/>
        <v>6.6</v>
      </c>
      <c r="F191" s="32">
        <f t="shared" si="13"/>
        <v>7</v>
      </c>
      <c r="G191" s="32">
        <f t="shared" si="13"/>
        <v>3</v>
      </c>
      <c r="H191" s="32"/>
      <c r="I191" s="49"/>
    </row>
    <row r="192" spans="1:9" x14ac:dyDescent="0.25">
      <c r="A192" s="37"/>
      <c r="B192" s="38"/>
      <c r="C192" s="38"/>
      <c r="D192" s="39"/>
      <c r="E192" s="39"/>
      <c r="F192" s="39"/>
      <c r="G192" s="39"/>
      <c r="H192" s="40"/>
      <c r="I192" s="41"/>
    </row>
    <row r="193" spans="1:9" x14ac:dyDescent="0.25">
      <c r="A193" s="47" t="s">
        <v>71</v>
      </c>
      <c r="B193" s="38"/>
      <c r="C193" s="38"/>
      <c r="D193" s="39"/>
      <c r="E193" s="39"/>
      <c r="F193" s="39"/>
      <c r="G193" s="39"/>
      <c r="H193" s="40"/>
      <c r="I193" s="41"/>
    </row>
    <row r="194" spans="1:9" x14ac:dyDescent="0.25">
      <c r="A194" s="37"/>
      <c r="B194" s="38"/>
      <c r="C194" s="38"/>
      <c r="D194" s="39"/>
      <c r="E194" s="39"/>
      <c r="F194" s="39"/>
      <c r="G194" s="39"/>
      <c r="H194" s="40"/>
      <c r="I194" s="41"/>
    </row>
    <row r="195" spans="1:9" x14ac:dyDescent="0.25">
      <c r="A195" s="37"/>
      <c r="B195" s="38"/>
      <c r="C195" s="38"/>
      <c r="D195" s="39"/>
      <c r="E195" s="39"/>
      <c r="F195" s="39"/>
      <c r="G195" s="39"/>
      <c r="H195" s="40"/>
      <c r="I195" s="41"/>
    </row>
    <row r="196" spans="1:9" ht="15.75" thickBot="1" x14ac:dyDescent="0.3">
      <c r="A196" s="42"/>
      <c r="B196" s="43"/>
      <c r="C196" s="43"/>
      <c r="D196" s="44"/>
      <c r="E196" s="44"/>
      <c r="F196" s="44"/>
      <c r="G196" s="44"/>
      <c r="H196" s="45"/>
      <c r="I196" s="46"/>
    </row>
    <row r="197" spans="1:9" x14ac:dyDescent="0.25">
      <c r="A197" s="37"/>
      <c r="B197" s="38"/>
      <c r="C197" s="38"/>
      <c r="D197" s="39"/>
      <c r="E197" s="39"/>
      <c r="F197" s="39"/>
      <c r="G197" s="39"/>
      <c r="H197" s="40"/>
      <c r="I197" s="41"/>
    </row>
    <row r="198" spans="1:9" x14ac:dyDescent="0.25">
      <c r="A198" s="37"/>
      <c r="B198" s="38"/>
      <c r="C198" s="38"/>
      <c r="D198" s="39"/>
      <c r="E198" s="39"/>
      <c r="F198" s="39"/>
      <c r="G198" s="39"/>
      <c r="H198" s="40"/>
      <c r="I198" s="41"/>
    </row>
    <row r="199" spans="1:9" ht="23.25" customHeight="1" x14ac:dyDescent="0.25">
      <c r="A199" s="120" t="s">
        <v>70</v>
      </c>
      <c r="B199" s="120"/>
      <c r="C199" s="120"/>
      <c r="D199" s="120"/>
      <c r="E199" s="120"/>
      <c r="F199" s="120"/>
      <c r="G199" s="120"/>
      <c r="H199" s="120"/>
      <c r="I199" s="120"/>
    </row>
    <row r="200" spans="1:9" ht="23.25" x14ac:dyDescent="0.25">
      <c r="A200" s="20"/>
      <c r="B200" s="20"/>
      <c r="C200" s="20"/>
      <c r="D200" s="20"/>
      <c r="E200" s="20"/>
      <c r="F200" s="20"/>
      <c r="G200" s="20"/>
      <c r="H200" s="20"/>
      <c r="I200" s="20"/>
    </row>
    <row r="201" spans="1:9" x14ac:dyDescent="0.25">
      <c r="A201" s="121" t="s">
        <v>69</v>
      </c>
      <c r="B201" s="121"/>
      <c r="C201" s="121"/>
      <c r="D201" s="121"/>
      <c r="E201" s="121"/>
      <c r="F201" s="121"/>
      <c r="G201" s="121"/>
      <c r="H201" s="121"/>
      <c r="I201" s="121"/>
    </row>
    <row r="202" spans="1:9" x14ac:dyDescent="0.25">
      <c r="A202" s="33"/>
      <c r="B202" s="33"/>
      <c r="C202" s="33"/>
      <c r="D202" s="33"/>
      <c r="E202" s="33"/>
      <c r="F202" s="33"/>
      <c r="G202" s="33"/>
      <c r="H202" s="33"/>
      <c r="I202" s="33"/>
    </row>
    <row r="203" spans="1:9" x14ac:dyDescent="0.25">
      <c r="A203" s="21" t="s">
        <v>56</v>
      </c>
      <c r="B203" s="153" t="s">
        <v>38</v>
      </c>
      <c r="C203" s="153"/>
      <c r="D203" s="22" t="s">
        <v>57</v>
      </c>
      <c r="E203" s="23" t="s">
        <v>39</v>
      </c>
      <c r="F203" s="23" t="s">
        <v>58</v>
      </c>
      <c r="G203" s="23" t="s">
        <v>65</v>
      </c>
      <c r="H203" s="23" t="s">
        <v>59</v>
      </c>
      <c r="I203" s="23" t="s">
        <v>60</v>
      </c>
    </row>
    <row r="204" spans="1:9" x14ac:dyDescent="0.25">
      <c r="A204" s="154">
        <f>A102</f>
        <v>2</v>
      </c>
      <c r="B204" s="124" t="str">
        <f>B102</f>
        <v>Kasper Wamberg</v>
      </c>
      <c r="C204" s="124"/>
      <c r="D204" s="24" t="str">
        <f t="shared" ref="D204:G207" si="14">D102</f>
        <v>Jelling</v>
      </c>
      <c r="E204" s="26">
        <f t="shared" si="14"/>
        <v>5.4</v>
      </c>
      <c r="F204" s="26">
        <f t="shared" si="14"/>
        <v>6</v>
      </c>
      <c r="G204" s="26">
        <f t="shared" si="14"/>
        <v>0</v>
      </c>
      <c r="H204" s="26">
        <v>65</v>
      </c>
      <c r="I204" s="27"/>
    </row>
    <row r="205" spans="1:9" x14ac:dyDescent="0.25">
      <c r="A205" s="154"/>
      <c r="B205" s="124" t="str">
        <f>B103</f>
        <v>Charles Gjørup</v>
      </c>
      <c r="C205" s="124"/>
      <c r="D205" s="24" t="str">
        <f t="shared" si="14"/>
        <v>Brande</v>
      </c>
      <c r="E205" s="26">
        <f t="shared" si="14"/>
        <v>9.4</v>
      </c>
      <c r="F205" s="26">
        <f t="shared" si="14"/>
        <v>10</v>
      </c>
      <c r="G205" s="26">
        <f t="shared" si="14"/>
        <v>4</v>
      </c>
      <c r="H205" s="26">
        <v>52</v>
      </c>
      <c r="I205" s="27"/>
    </row>
    <row r="206" spans="1:9" x14ac:dyDescent="0.25">
      <c r="A206" s="154"/>
      <c r="B206" s="124" t="str">
        <f>B104</f>
        <v>Jesper Grohnheit</v>
      </c>
      <c r="C206" s="124"/>
      <c r="D206" s="24" t="str">
        <f t="shared" si="14"/>
        <v>Give</v>
      </c>
      <c r="E206" s="26">
        <f t="shared" si="14"/>
        <v>10.8</v>
      </c>
      <c r="F206" s="26">
        <f t="shared" si="14"/>
        <v>12</v>
      </c>
      <c r="G206" s="26">
        <f t="shared" si="14"/>
        <v>6</v>
      </c>
      <c r="H206" s="26">
        <v>41</v>
      </c>
      <c r="I206" s="27"/>
    </row>
    <row r="207" spans="1:9" x14ac:dyDescent="0.25">
      <c r="A207" s="154"/>
      <c r="B207" s="124" t="str">
        <f>B105</f>
        <v>Jørgen Hauge</v>
      </c>
      <c r="C207" s="124"/>
      <c r="D207" s="24" t="str">
        <f t="shared" si="14"/>
        <v>Gyttegaard</v>
      </c>
      <c r="E207" s="26">
        <f t="shared" si="14"/>
        <v>7.4</v>
      </c>
      <c r="F207" s="26">
        <f t="shared" si="14"/>
        <v>8</v>
      </c>
      <c r="G207" s="26">
        <f t="shared" si="14"/>
        <v>2</v>
      </c>
      <c r="H207" s="26">
        <v>58</v>
      </c>
      <c r="I207" s="27"/>
    </row>
    <row r="208" spans="1:9" x14ac:dyDescent="0.25">
      <c r="A208" s="37"/>
      <c r="B208" s="38"/>
      <c r="C208" s="38"/>
      <c r="D208" s="39"/>
      <c r="E208" s="39"/>
      <c r="F208" s="39"/>
      <c r="G208" s="39"/>
      <c r="H208" s="40"/>
      <c r="I208" s="41"/>
    </row>
    <row r="209" spans="1:9" x14ac:dyDescent="0.25">
      <c r="A209" s="47" t="s">
        <v>71</v>
      </c>
      <c r="B209" s="38"/>
      <c r="C209" s="38"/>
      <c r="D209" s="39"/>
      <c r="E209" s="39"/>
      <c r="F209" s="39"/>
      <c r="G209" s="39"/>
      <c r="H209" s="40"/>
      <c r="I209" s="41"/>
    </row>
    <row r="210" spans="1:9" x14ac:dyDescent="0.25">
      <c r="A210" s="37"/>
      <c r="B210" s="38"/>
      <c r="C210" s="38"/>
      <c r="D210" s="39"/>
      <c r="E210" s="39"/>
      <c r="F210" s="39"/>
      <c r="G210" s="39"/>
      <c r="H210" s="40"/>
      <c r="I210" s="41"/>
    </row>
    <row r="211" spans="1:9" x14ac:dyDescent="0.25">
      <c r="A211" s="37"/>
      <c r="B211" s="38"/>
      <c r="C211" s="38"/>
      <c r="D211" s="39"/>
      <c r="E211" s="39"/>
      <c r="F211" s="39"/>
      <c r="G211" s="39"/>
      <c r="H211" s="40"/>
      <c r="I211" s="41"/>
    </row>
    <row r="212" spans="1:9" ht="15.75" thickBot="1" x14ac:dyDescent="0.3">
      <c r="A212" s="42"/>
      <c r="B212" s="43"/>
      <c r="C212" s="43"/>
      <c r="D212" s="44"/>
      <c r="E212" s="44"/>
      <c r="F212" s="44"/>
      <c r="G212" s="44"/>
      <c r="H212" s="45"/>
      <c r="I212" s="46"/>
    </row>
    <row r="213" spans="1:9" x14ac:dyDescent="0.25">
      <c r="A213" s="37"/>
      <c r="B213" s="38"/>
      <c r="C213" s="38"/>
      <c r="D213" s="39"/>
      <c r="E213" s="39"/>
      <c r="F213" s="39"/>
      <c r="G213" s="39"/>
      <c r="H213" s="40"/>
      <c r="I213" s="41"/>
    </row>
    <row r="214" spans="1:9" x14ac:dyDescent="0.25">
      <c r="A214" s="37"/>
      <c r="B214" s="38"/>
      <c r="C214" s="38"/>
      <c r="D214" s="39"/>
      <c r="E214" s="39"/>
      <c r="F214" s="39"/>
      <c r="G214" s="39"/>
      <c r="H214" s="40"/>
      <c r="I214" s="41"/>
    </row>
    <row r="215" spans="1:9" ht="23.25" customHeight="1" x14ac:dyDescent="0.25">
      <c r="A215" s="120" t="s">
        <v>70</v>
      </c>
      <c r="B215" s="120"/>
      <c r="C215" s="120"/>
      <c r="D215" s="120"/>
      <c r="E215" s="120"/>
      <c r="F215" s="120"/>
      <c r="G215" s="120"/>
      <c r="H215" s="120"/>
      <c r="I215" s="120"/>
    </row>
    <row r="216" spans="1:9" ht="23.25" x14ac:dyDescent="0.25">
      <c r="A216" s="20"/>
      <c r="B216" s="20"/>
      <c r="C216" s="20"/>
      <c r="D216" s="20"/>
      <c r="E216" s="20"/>
      <c r="F216" s="20"/>
      <c r="G216" s="20"/>
      <c r="H216" s="20"/>
      <c r="I216" s="20"/>
    </row>
    <row r="217" spans="1:9" x14ac:dyDescent="0.25">
      <c r="A217" s="121" t="s">
        <v>69</v>
      </c>
      <c r="B217" s="121"/>
      <c r="C217" s="121"/>
      <c r="D217" s="121"/>
      <c r="E217" s="121"/>
      <c r="F217" s="121"/>
      <c r="G217" s="121"/>
      <c r="H217" s="121"/>
      <c r="I217" s="121"/>
    </row>
    <row r="218" spans="1:9" x14ac:dyDescent="0.25">
      <c r="A218" s="33"/>
      <c r="B218" s="33"/>
      <c r="C218" s="33"/>
      <c r="D218" s="33"/>
      <c r="E218" s="33"/>
      <c r="F218" s="33"/>
      <c r="G218" s="33"/>
      <c r="H218" s="33"/>
      <c r="I218" s="33"/>
    </row>
    <row r="219" spans="1:9" x14ac:dyDescent="0.25">
      <c r="A219" s="21" t="s">
        <v>56</v>
      </c>
      <c r="B219" s="153" t="s">
        <v>38</v>
      </c>
      <c r="C219" s="153"/>
      <c r="D219" s="22" t="s">
        <v>57</v>
      </c>
      <c r="E219" s="23" t="s">
        <v>39</v>
      </c>
      <c r="F219" s="23" t="s">
        <v>58</v>
      </c>
      <c r="G219" s="23" t="s">
        <v>65</v>
      </c>
      <c r="H219" s="23" t="s">
        <v>59</v>
      </c>
      <c r="I219" s="23" t="s">
        <v>60</v>
      </c>
    </row>
    <row r="220" spans="1:9" x14ac:dyDescent="0.25">
      <c r="A220" s="154">
        <f>A106</f>
        <v>3</v>
      </c>
      <c r="B220" s="156" t="str">
        <f>B106</f>
        <v>Jonas Poulsen</v>
      </c>
      <c r="C220" s="156"/>
      <c r="D220" s="34" t="str">
        <f t="shared" ref="D220:G223" si="15">D106</f>
        <v>Jelling</v>
      </c>
      <c r="E220" s="35">
        <f t="shared" si="15"/>
        <v>8.9</v>
      </c>
      <c r="F220" s="35">
        <f t="shared" si="15"/>
        <v>10</v>
      </c>
      <c r="G220" s="35">
        <f t="shared" si="15"/>
        <v>0</v>
      </c>
      <c r="H220" s="35"/>
      <c r="I220" s="36"/>
    </row>
    <row r="221" spans="1:9" x14ac:dyDescent="0.25">
      <c r="A221" s="154"/>
      <c r="B221" s="124" t="str">
        <f>B107</f>
        <v>Berthel Vestergaard</v>
      </c>
      <c r="C221" s="124"/>
      <c r="D221" s="24" t="str">
        <f t="shared" si="15"/>
        <v>Brande</v>
      </c>
      <c r="E221" s="26">
        <f t="shared" si="15"/>
        <v>9.4</v>
      </c>
      <c r="F221" s="26">
        <f t="shared" si="15"/>
        <v>10</v>
      </c>
      <c r="G221" s="26">
        <f t="shared" si="15"/>
        <v>0</v>
      </c>
      <c r="H221" s="26"/>
      <c r="I221" s="27"/>
    </row>
    <row r="222" spans="1:9" x14ac:dyDescent="0.25">
      <c r="A222" s="154"/>
      <c r="B222" s="124" t="str">
        <f>B108</f>
        <v>Svend Olsen Lindbjerg</v>
      </c>
      <c r="C222" s="124"/>
      <c r="D222" s="24" t="str">
        <f t="shared" si="15"/>
        <v>Give</v>
      </c>
      <c r="E222" s="26">
        <f t="shared" si="15"/>
        <v>11</v>
      </c>
      <c r="F222" s="26">
        <f t="shared" si="15"/>
        <v>12</v>
      </c>
      <c r="G222" s="26">
        <f t="shared" si="15"/>
        <v>2</v>
      </c>
      <c r="H222" s="26"/>
      <c r="I222" s="27"/>
    </row>
    <row r="223" spans="1:9" x14ac:dyDescent="0.25">
      <c r="A223" s="154"/>
      <c r="B223" s="124" t="str">
        <f>B109</f>
        <v>Allan T. Pedersen</v>
      </c>
      <c r="C223" s="124"/>
      <c r="D223" s="24" t="str">
        <f t="shared" si="15"/>
        <v>Gyttegaard</v>
      </c>
      <c r="E223" s="26">
        <f t="shared" si="15"/>
        <v>12.2</v>
      </c>
      <c r="F223" s="26">
        <f t="shared" si="15"/>
        <v>14</v>
      </c>
      <c r="G223" s="26">
        <f t="shared" si="15"/>
        <v>4</v>
      </c>
      <c r="H223" s="26"/>
      <c r="I223" s="27"/>
    </row>
    <row r="224" spans="1:9" x14ac:dyDescent="0.25">
      <c r="A224" s="37"/>
      <c r="B224" s="38"/>
      <c r="C224" s="38"/>
      <c r="D224" s="39"/>
      <c r="E224" s="39"/>
      <c r="F224" s="39"/>
      <c r="G224" s="39"/>
      <c r="H224" s="40"/>
      <c r="I224" s="41"/>
    </row>
    <row r="225" spans="1:9" x14ac:dyDescent="0.25">
      <c r="A225" s="47" t="s">
        <v>71</v>
      </c>
      <c r="B225" s="38"/>
      <c r="C225" s="38"/>
      <c r="D225" s="39"/>
      <c r="E225" s="39"/>
      <c r="F225" s="39"/>
      <c r="G225" s="39"/>
      <c r="H225" s="40"/>
      <c r="I225" s="41"/>
    </row>
    <row r="226" spans="1:9" x14ac:dyDescent="0.25">
      <c r="A226" s="37"/>
      <c r="B226" s="38"/>
      <c r="C226" s="38"/>
      <c r="D226" s="39"/>
      <c r="E226" s="39"/>
      <c r="F226" s="39"/>
      <c r="G226" s="39"/>
      <c r="H226" s="40"/>
      <c r="I226" s="41"/>
    </row>
    <row r="227" spans="1:9" x14ac:dyDescent="0.25">
      <c r="A227" s="37"/>
      <c r="B227" s="38"/>
      <c r="C227" s="38"/>
      <c r="D227" s="39"/>
      <c r="E227" s="39"/>
      <c r="F227" s="39"/>
      <c r="G227" s="39"/>
      <c r="H227" s="40"/>
      <c r="I227" s="41"/>
    </row>
    <row r="228" spans="1:9" ht="15.75" thickBot="1" x14ac:dyDescent="0.3">
      <c r="A228" s="42"/>
      <c r="B228" s="43"/>
      <c r="C228" s="43"/>
      <c r="D228" s="44"/>
      <c r="E228" s="44"/>
      <c r="F228" s="44"/>
      <c r="G228" s="44"/>
      <c r="H228" s="45"/>
      <c r="I228" s="46"/>
    </row>
    <row r="229" spans="1:9" ht="23.25" customHeight="1" x14ac:dyDescent="0.25">
      <c r="A229" s="120" t="s">
        <v>70</v>
      </c>
      <c r="B229" s="120"/>
      <c r="C229" s="120"/>
      <c r="D229" s="120"/>
      <c r="E229" s="120"/>
      <c r="F229" s="120"/>
      <c r="G229" s="120"/>
      <c r="H229" s="120"/>
      <c r="I229" s="120"/>
    </row>
    <row r="230" spans="1:9" ht="23.25" x14ac:dyDescent="0.25">
      <c r="A230" s="20"/>
      <c r="B230" s="20"/>
      <c r="C230" s="20"/>
      <c r="D230" s="20"/>
      <c r="E230" s="20"/>
      <c r="F230" s="20"/>
      <c r="G230" s="20"/>
      <c r="H230" s="20"/>
      <c r="I230" s="20"/>
    </row>
    <row r="231" spans="1:9" x14ac:dyDescent="0.25">
      <c r="A231" s="121" t="s">
        <v>69</v>
      </c>
      <c r="B231" s="121"/>
      <c r="C231" s="121"/>
      <c r="D231" s="121"/>
      <c r="E231" s="121"/>
      <c r="F231" s="121"/>
      <c r="G231" s="121"/>
      <c r="H231" s="121"/>
      <c r="I231" s="121"/>
    </row>
    <row r="232" spans="1:9" x14ac:dyDescent="0.25">
      <c r="A232" s="33"/>
      <c r="B232" s="33"/>
      <c r="C232" s="33"/>
      <c r="D232" s="33"/>
      <c r="E232" s="33"/>
      <c r="F232" s="33"/>
      <c r="G232" s="33"/>
      <c r="H232" s="33"/>
      <c r="I232" s="33"/>
    </row>
    <row r="233" spans="1:9" x14ac:dyDescent="0.25">
      <c r="A233" s="21" t="s">
        <v>56</v>
      </c>
      <c r="B233" s="153" t="s">
        <v>38</v>
      </c>
      <c r="C233" s="153"/>
      <c r="D233" s="22" t="s">
        <v>57</v>
      </c>
      <c r="E233" s="23" t="s">
        <v>39</v>
      </c>
      <c r="F233" s="23" t="s">
        <v>58</v>
      </c>
      <c r="G233" s="23" t="s">
        <v>65</v>
      </c>
      <c r="H233" s="23" t="s">
        <v>59</v>
      </c>
      <c r="I233" s="23" t="s">
        <v>60</v>
      </c>
    </row>
    <row r="234" spans="1:9" x14ac:dyDescent="0.25">
      <c r="A234" s="154">
        <f>A110</f>
        <v>4</v>
      </c>
      <c r="B234" s="156" t="str">
        <f>B110</f>
        <v>Johnny Møller</v>
      </c>
      <c r="C234" s="156"/>
      <c r="D234" s="34" t="str">
        <f t="shared" ref="D234:G237" si="16">D110</f>
        <v>Jelling</v>
      </c>
      <c r="E234" s="35">
        <f t="shared" si="16"/>
        <v>10</v>
      </c>
      <c r="F234" s="35">
        <f t="shared" si="16"/>
        <v>11</v>
      </c>
      <c r="G234" s="35">
        <f t="shared" si="16"/>
        <v>0</v>
      </c>
      <c r="H234" s="35"/>
      <c r="I234" s="36"/>
    </row>
    <row r="235" spans="1:9" x14ac:dyDescent="0.25">
      <c r="A235" s="154"/>
      <c r="B235" s="124" t="str">
        <f>B111</f>
        <v>Steve Mortensen</v>
      </c>
      <c r="C235" s="124"/>
      <c r="D235" s="24" t="str">
        <f t="shared" si="16"/>
        <v>Brande</v>
      </c>
      <c r="E235" s="26">
        <f t="shared" si="16"/>
        <v>10.8</v>
      </c>
      <c r="F235" s="26">
        <f t="shared" si="16"/>
        <v>12</v>
      </c>
      <c r="G235" s="26">
        <f t="shared" si="16"/>
        <v>1</v>
      </c>
      <c r="H235" s="26"/>
      <c r="I235" s="27"/>
    </row>
    <row r="236" spans="1:9" x14ac:dyDescent="0.25">
      <c r="A236" s="154"/>
      <c r="B236" s="124" t="str">
        <f>B112</f>
        <v>Allan Jørgensen</v>
      </c>
      <c r="C236" s="124"/>
      <c r="D236" s="24" t="str">
        <f t="shared" si="16"/>
        <v>Give</v>
      </c>
      <c r="E236" s="26">
        <f t="shared" si="16"/>
        <v>12.3</v>
      </c>
      <c r="F236" s="26">
        <f t="shared" si="16"/>
        <v>14</v>
      </c>
      <c r="G236" s="26">
        <f t="shared" si="16"/>
        <v>3</v>
      </c>
      <c r="H236" s="26"/>
      <c r="I236" s="27"/>
    </row>
    <row r="237" spans="1:9" x14ac:dyDescent="0.25">
      <c r="A237" s="154"/>
      <c r="B237" s="124" t="str">
        <f>B113</f>
        <v>Kenneth Råbjerg</v>
      </c>
      <c r="C237" s="124"/>
      <c r="D237" s="24" t="str">
        <f t="shared" si="16"/>
        <v>Gyttegaard</v>
      </c>
      <c r="E237" s="26">
        <f t="shared" si="16"/>
        <v>12.5</v>
      </c>
      <c r="F237" s="26">
        <f t="shared" si="16"/>
        <v>14</v>
      </c>
      <c r="G237" s="26">
        <f t="shared" si="16"/>
        <v>3</v>
      </c>
      <c r="H237" s="26"/>
      <c r="I237" s="27"/>
    </row>
    <row r="238" spans="1:9" x14ac:dyDescent="0.25">
      <c r="A238" s="37"/>
      <c r="B238" s="38"/>
      <c r="C238" s="38"/>
      <c r="D238" s="39"/>
      <c r="E238" s="39"/>
      <c r="F238" s="39"/>
      <c r="G238" s="39"/>
      <c r="H238" s="40"/>
      <c r="I238" s="41"/>
    </row>
    <row r="239" spans="1:9" x14ac:dyDescent="0.25">
      <c r="A239" s="47" t="s">
        <v>71</v>
      </c>
      <c r="B239" s="38"/>
      <c r="C239" s="38"/>
      <c r="D239" s="39"/>
      <c r="E239" s="39"/>
      <c r="F239" s="39"/>
      <c r="G239" s="39"/>
      <c r="H239" s="40"/>
      <c r="I239" s="41"/>
    </row>
    <row r="240" spans="1:9" x14ac:dyDescent="0.25">
      <c r="A240" s="37"/>
      <c r="B240" s="38"/>
      <c r="C240" s="38"/>
      <c r="D240" s="39"/>
      <c r="E240" s="39"/>
      <c r="F240" s="39"/>
      <c r="G240" s="39"/>
      <c r="H240" s="40"/>
      <c r="I240" s="41"/>
    </row>
    <row r="241" spans="1:9" x14ac:dyDescent="0.25">
      <c r="A241" s="37"/>
      <c r="B241" s="38"/>
      <c r="C241" s="38"/>
      <c r="D241" s="39"/>
      <c r="E241" s="39"/>
      <c r="F241" s="39"/>
      <c r="G241" s="39"/>
      <c r="H241" s="40"/>
      <c r="I241" s="41"/>
    </row>
    <row r="242" spans="1:9" ht="15.75" thickBot="1" x14ac:dyDescent="0.3">
      <c r="A242" s="42"/>
      <c r="B242" s="43"/>
      <c r="C242" s="43"/>
      <c r="D242" s="44"/>
      <c r="E242" s="44"/>
      <c r="F242" s="44"/>
      <c r="G242" s="44"/>
      <c r="H242" s="45"/>
      <c r="I242" s="46"/>
    </row>
    <row r="243" spans="1:9" x14ac:dyDescent="0.25">
      <c r="A243" s="37"/>
      <c r="B243" s="38"/>
      <c r="C243" s="38"/>
      <c r="D243" s="39"/>
      <c r="E243" s="39"/>
      <c r="F243" s="39"/>
      <c r="G243" s="39"/>
      <c r="H243" s="40"/>
      <c r="I243" s="41"/>
    </row>
    <row r="244" spans="1:9" x14ac:dyDescent="0.25">
      <c r="A244" s="37"/>
      <c r="B244" s="38"/>
      <c r="C244" s="38"/>
      <c r="D244" s="39"/>
      <c r="E244" s="39"/>
      <c r="F244" s="39"/>
      <c r="G244" s="39"/>
      <c r="H244" s="40"/>
      <c r="I244" s="41"/>
    </row>
    <row r="245" spans="1:9" ht="23.25" customHeight="1" x14ac:dyDescent="0.25">
      <c r="A245" s="120" t="s">
        <v>70</v>
      </c>
      <c r="B245" s="120"/>
      <c r="C245" s="120"/>
      <c r="D245" s="120"/>
      <c r="E245" s="120"/>
      <c r="F245" s="120"/>
      <c r="G245" s="120"/>
      <c r="H245" s="120"/>
      <c r="I245" s="120"/>
    </row>
    <row r="246" spans="1:9" ht="23.25" x14ac:dyDescent="0.25">
      <c r="A246" s="20"/>
      <c r="B246" s="20"/>
      <c r="C246" s="20"/>
      <c r="D246" s="20"/>
      <c r="E246" s="20"/>
      <c r="F246" s="20"/>
      <c r="G246" s="20"/>
      <c r="H246" s="20"/>
      <c r="I246" s="20"/>
    </row>
    <row r="247" spans="1:9" x14ac:dyDescent="0.25">
      <c r="A247" s="121" t="s">
        <v>69</v>
      </c>
      <c r="B247" s="121"/>
      <c r="C247" s="121"/>
      <c r="D247" s="121"/>
      <c r="E247" s="121"/>
      <c r="F247" s="121"/>
      <c r="G247" s="121"/>
      <c r="H247" s="121"/>
      <c r="I247" s="121"/>
    </row>
    <row r="248" spans="1:9" x14ac:dyDescent="0.25">
      <c r="A248" s="33"/>
      <c r="B248" s="33"/>
      <c r="C248" s="33"/>
      <c r="D248" s="33"/>
      <c r="E248" s="33"/>
      <c r="F248" s="33"/>
      <c r="G248" s="33"/>
      <c r="H248" s="33"/>
      <c r="I248" s="33"/>
    </row>
    <row r="249" spans="1:9" x14ac:dyDescent="0.25">
      <c r="A249" s="21" t="s">
        <v>56</v>
      </c>
      <c r="B249" s="153" t="s">
        <v>38</v>
      </c>
      <c r="C249" s="153"/>
      <c r="D249" s="22" t="s">
        <v>57</v>
      </c>
      <c r="E249" s="23" t="s">
        <v>39</v>
      </c>
      <c r="F249" s="23" t="s">
        <v>58</v>
      </c>
      <c r="G249" s="23" t="s">
        <v>65</v>
      </c>
      <c r="H249" s="23" t="s">
        <v>59</v>
      </c>
      <c r="I249" s="23" t="s">
        <v>60</v>
      </c>
    </row>
    <row r="250" spans="1:9" x14ac:dyDescent="0.25">
      <c r="A250" s="155">
        <f>A114</f>
        <v>5</v>
      </c>
      <c r="B250" s="156" t="str">
        <f>B114</f>
        <v>Mads Tornvig Andersen</v>
      </c>
      <c r="C250" s="156"/>
      <c r="D250" s="34" t="str">
        <f t="shared" ref="D250:G253" si="17">D114</f>
        <v>Jelling</v>
      </c>
      <c r="E250" s="35">
        <f t="shared" si="17"/>
        <v>11.5</v>
      </c>
      <c r="F250" s="35">
        <f t="shared" si="17"/>
        <v>13</v>
      </c>
      <c r="G250" s="35">
        <f t="shared" si="17"/>
        <v>0</v>
      </c>
      <c r="H250" s="35"/>
      <c r="I250" s="36"/>
    </row>
    <row r="251" spans="1:9" x14ac:dyDescent="0.25">
      <c r="A251" s="154"/>
      <c r="B251" s="124" t="str">
        <f>B115</f>
        <v>Lars Bo Jensen</v>
      </c>
      <c r="C251" s="124"/>
      <c r="D251" s="24" t="str">
        <f t="shared" si="17"/>
        <v>Brande</v>
      </c>
      <c r="E251" s="26">
        <f t="shared" si="17"/>
        <v>12.1</v>
      </c>
      <c r="F251" s="26">
        <f t="shared" si="17"/>
        <v>13</v>
      </c>
      <c r="G251" s="26">
        <f t="shared" si="17"/>
        <v>0</v>
      </c>
      <c r="H251" s="26"/>
      <c r="I251" s="27"/>
    </row>
    <row r="252" spans="1:9" x14ac:dyDescent="0.25">
      <c r="A252" s="154"/>
      <c r="B252" s="124" t="str">
        <f>B116</f>
        <v>Lars Hannerup</v>
      </c>
      <c r="C252" s="124"/>
      <c r="D252" s="24" t="str">
        <f t="shared" si="17"/>
        <v>Give</v>
      </c>
      <c r="E252" s="26">
        <f t="shared" si="17"/>
        <v>13.1</v>
      </c>
      <c r="F252" s="26">
        <f t="shared" si="17"/>
        <v>15</v>
      </c>
      <c r="G252" s="26">
        <f t="shared" si="17"/>
        <v>2</v>
      </c>
      <c r="H252" s="26"/>
      <c r="I252" s="27"/>
    </row>
    <row r="253" spans="1:9" x14ac:dyDescent="0.25">
      <c r="A253" s="154"/>
      <c r="B253" s="124" t="str">
        <f>B117</f>
        <v>Jan From Pedersen</v>
      </c>
      <c r="C253" s="124"/>
      <c r="D253" s="24" t="str">
        <f t="shared" si="17"/>
        <v>Gyttegaard</v>
      </c>
      <c r="E253" s="26">
        <f t="shared" si="17"/>
        <v>14.2</v>
      </c>
      <c r="F253" s="26">
        <f t="shared" si="17"/>
        <v>16</v>
      </c>
      <c r="G253" s="26">
        <f t="shared" si="17"/>
        <v>3</v>
      </c>
      <c r="H253" s="26"/>
      <c r="I253" s="27"/>
    </row>
    <row r="254" spans="1:9" x14ac:dyDescent="0.25">
      <c r="A254" s="37"/>
      <c r="B254" s="38"/>
      <c r="C254" s="38"/>
      <c r="D254" s="39"/>
      <c r="E254" s="39"/>
      <c r="F254" s="39"/>
      <c r="G254" s="39"/>
      <c r="H254" s="40"/>
      <c r="I254" s="41"/>
    </row>
    <row r="255" spans="1:9" x14ac:dyDescent="0.25">
      <c r="A255" s="47" t="s">
        <v>71</v>
      </c>
      <c r="B255" s="38"/>
      <c r="C255" s="38"/>
      <c r="D255" s="39"/>
      <c r="E255" s="39"/>
      <c r="F255" s="39"/>
      <c r="G255" s="39"/>
      <c r="H255" s="40"/>
      <c r="I255" s="41"/>
    </row>
    <row r="256" spans="1:9" x14ac:dyDescent="0.25">
      <c r="A256" s="37"/>
      <c r="B256" s="38"/>
      <c r="C256" s="38"/>
      <c r="D256" s="39"/>
      <c r="E256" s="39"/>
      <c r="F256" s="39"/>
      <c r="G256" s="39"/>
      <c r="H256" s="40"/>
      <c r="I256" s="41"/>
    </row>
    <row r="257" spans="1:9" x14ac:dyDescent="0.25">
      <c r="A257" s="37"/>
      <c r="B257" s="38"/>
      <c r="C257" s="38"/>
      <c r="D257" s="39"/>
      <c r="E257" s="39"/>
      <c r="F257" s="39"/>
      <c r="G257" s="39"/>
      <c r="H257" s="40"/>
      <c r="I257" s="41"/>
    </row>
    <row r="258" spans="1:9" ht="15.75" thickBot="1" x14ac:dyDescent="0.3">
      <c r="A258" s="42"/>
      <c r="B258" s="43"/>
      <c r="C258" s="43"/>
      <c r="D258" s="44"/>
      <c r="E258" s="44"/>
      <c r="F258" s="44"/>
      <c r="G258" s="44"/>
      <c r="H258" s="45"/>
      <c r="I258" s="46"/>
    </row>
    <row r="259" spans="1:9" x14ac:dyDescent="0.25">
      <c r="A259" s="37"/>
      <c r="B259" s="38"/>
      <c r="C259" s="38"/>
      <c r="D259" s="39"/>
      <c r="E259" s="39"/>
      <c r="F259" s="39"/>
      <c r="G259" s="39"/>
      <c r="H259" s="40"/>
      <c r="I259" s="41"/>
    </row>
    <row r="260" spans="1:9" x14ac:dyDescent="0.25">
      <c r="A260" s="37"/>
      <c r="B260" s="38"/>
      <c r="C260" s="38"/>
      <c r="D260" s="39"/>
      <c r="E260" s="39"/>
      <c r="F260" s="39"/>
      <c r="G260" s="39"/>
      <c r="H260" s="40"/>
      <c r="I260" s="41"/>
    </row>
    <row r="261" spans="1:9" ht="23.25" customHeight="1" x14ac:dyDescent="0.25">
      <c r="A261" s="120" t="s">
        <v>70</v>
      </c>
      <c r="B261" s="120"/>
      <c r="C261" s="120"/>
      <c r="D261" s="120"/>
      <c r="E261" s="120"/>
      <c r="F261" s="120"/>
      <c r="G261" s="120"/>
      <c r="H261" s="120"/>
      <c r="I261" s="120"/>
    </row>
    <row r="262" spans="1:9" ht="23.25" x14ac:dyDescent="0.25">
      <c r="A262" s="20"/>
      <c r="B262" s="20"/>
      <c r="C262" s="20"/>
      <c r="D262" s="20"/>
      <c r="E262" s="20"/>
      <c r="F262" s="20"/>
      <c r="G262" s="20"/>
      <c r="H262" s="20"/>
      <c r="I262" s="20"/>
    </row>
    <row r="263" spans="1:9" x14ac:dyDescent="0.25">
      <c r="A263" s="121" t="s">
        <v>69</v>
      </c>
      <c r="B263" s="121"/>
      <c r="C263" s="121"/>
      <c r="D263" s="121"/>
      <c r="E263" s="121"/>
      <c r="F263" s="121"/>
      <c r="G263" s="121"/>
      <c r="H263" s="121"/>
      <c r="I263" s="121"/>
    </row>
    <row r="264" spans="1:9" x14ac:dyDescent="0.25">
      <c r="A264" s="33"/>
      <c r="B264" s="33"/>
      <c r="C264" s="33"/>
      <c r="D264" s="33"/>
      <c r="E264" s="33"/>
      <c r="F264" s="33"/>
      <c r="G264" s="33"/>
      <c r="H264" s="33"/>
      <c r="I264" s="33"/>
    </row>
    <row r="265" spans="1:9" x14ac:dyDescent="0.25">
      <c r="A265" s="21" t="s">
        <v>56</v>
      </c>
      <c r="B265" s="153" t="s">
        <v>38</v>
      </c>
      <c r="C265" s="153"/>
      <c r="D265" s="22" t="s">
        <v>57</v>
      </c>
      <c r="E265" s="23" t="s">
        <v>39</v>
      </c>
      <c r="F265" s="23" t="s">
        <v>58</v>
      </c>
      <c r="G265" s="23" t="s">
        <v>65</v>
      </c>
      <c r="H265" s="23" t="s">
        <v>59</v>
      </c>
      <c r="I265" s="23" t="s">
        <v>60</v>
      </c>
    </row>
    <row r="266" spans="1:9" x14ac:dyDescent="0.25">
      <c r="A266" s="154">
        <f>A118</f>
        <v>6</v>
      </c>
      <c r="B266" s="156" t="str">
        <f>B118</f>
        <v>Rasmus Jakobsen</v>
      </c>
      <c r="C266" s="156"/>
      <c r="D266" s="34" t="str">
        <f t="shared" ref="D266:G269" si="18">D118</f>
        <v>Jelling</v>
      </c>
      <c r="E266" s="35">
        <f t="shared" si="18"/>
        <v>13.6</v>
      </c>
      <c r="F266" s="35">
        <f t="shared" si="18"/>
        <v>15</v>
      </c>
      <c r="G266" s="35">
        <f t="shared" si="18"/>
        <v>0</v>
      </c>
      <c r="H266" s="35"/>
      <c r="I266" s="36"/>
    </row>
    <row r="267" spans="1:9" x14ac:dyDescent="0.25">
      <c r="A267" s="154"/>
      <c r="B267" s="124" t="str">
        <f>B119</f>
        <v>Kasper Langelund</v>
      </c>
      <c r="C267" s="124"/>
      <c r="D267" s="24" t="str">
        <f t="shared" si="18"/>
        <v>Brande</v>
      </c>
      <c r="E267" s="26">
        <f t="shared" si="18"/>
        <v>14.1</v>
      </c>
      <c r="F267" s="26">
        <f t="shared" si="18"/>
        <v>16</v>
      </c>
      <c r="G267" s="26">
        <f t="shared" si="18"/>
        <v>1</v>
      </c>
      <c r="H267" s="26"/>
      <c r="I267" s="27"/>
    </row>
    <row r="268" spans="1:9" x14ac:dyDescent="0.25">
      <c r="A268" s="154"/>
      <c r="B268" s="124" t="str">
        <f>B120</f>
        <v>Bo Eyro</v>
      </c>
      <c r="C268" s="124"/>
      <c r="D268" s="24" t="str">
        <f t="shared" si="18"/>
        <v>Give</v>
      </c>
      <c r="E268" s="26">
        <f t="shared" si="18"/>
        <v>14.3</v>
      </c>
      <c r="F268" s="26">
        <f t="shared" si="18"/>
        <v>16</v>
      </c>
      <c r="G268" s="26">
        <f t="shared" si="18"/>
        <v>1</v>
      </c>
      <c r="H268" s="26"/>
      <c r="I268" s="27"/>
    </row>
    <row r="269" spans="1:9" x14ac:dyDescent="0.25">
      <c r="A269" s="154"/>
      <c r="B269" s="124" t="str">
        <f>B121</f>
        <v>Erik Enggaard</v>
      </c>
      <c r="C269" s="124"/>
      <c r="D269" s="24" t="str">
        <f t="shared" si="18"/>
        <v>Gyttegaard</v>
      </c>
      <c r="E269" s="26">
        <f t="shared" si="18"/>
        <v>14.8</v>
      </c>
      <c r="F269" s="26">
        <f t="shared" si="18"/>
        <v>16</v>
      </c>
      <c r="G269" s="26">
        <f t="shared" si="18"/>
        <v>1</v>
      </c>
      <c r="H269" s="26"/>
      <c r="I269" s="27"/>
    </row>
    <row r="270" spans="1:9" x14ac:dyDescent="0.25">
      <c r="A270" s="37"/>
      <c r="B270" s="38"/>
      <c r="C270" s="38"/>
      <c r="D270" s="39"/>
      <c r="E270" s="39"/>
      <c r="F270" s="39"/>
      <c r="G270" s="39"/>
      <c r="H270" s="40"/>
      <c r="I270" s="41"/>
    </row>
    <row r="271" spans="1:9" x14ac:dyDescent="0.25">
      <c r="A271" s="47" t="s">
        <v>71</v>
      </c>
      <c r="B271" s="38"/>
      <c r="C271" s="38"/>
      <c r="D271" s="39"/>
      <c r="E271" s="39"/>
      <c r="F271" s="39"/>
      <c r="G271" s="39"/>
      <c r="H271" s="40"/>
      <c r="I271" s="41"/>
    </row>
    <row r="272" spans="1:9" x14ac:dyDescent="0.25">
      <c r="A272" s="37"/>
      <c r="B272" s="38"/>
      <c r="C272" s="38"/>
      <c r="D272" s="39"/>
      <c r="E272" s="39"/>
      <c r="F272" s="39"/>
      <c r="G272" s="39"/>
      <c r="H272" s="40"/>
      <c r="I272" s="41"/>
    </row>
    <row r="273" spans="1:9" x14ac:dyDescent="0.25">
      <c r="A273" s="37"/>
      <c r="B273" s="38"/>
      <c r="C273" s="38"/>
      <c r="D273" s="39"/>
      <c r="E273" s="39"/>
      <c r="F273" s="39"/>
      <c r="G273" s="39"/>
      <c r="H273" s="40"/>
      <c r="I273" s="41"/>
    </row>
    <row r="274" spans="1:9" ht="15.75" thickBot="1" x14ac:dyDescent="0.3">
      <c r="A274" s="42"/>
      <c r="B274" s="43"/>
      <c r="C274" s="43"/>
      <c r="D274" s="44"/>
      <c r="E274" s="44"/>
      <c r="F274" s="44"/>
      <c r="G274" s="44"/>
      <c r="H274" s="45"/>
      <c r="I274" s="46"/>
    </row>
    <row r="275" spans="1:9" ht="23.25" customHeight="1" x14ac:dyDescent="0.25">
      <c r="A275" s="120" t="s">
        <v>70</v>
      </c>
      <c r="B275" s="120"/>
      <c r="C275" s="120"/>
      <c r="D275" s="120"/>
      <c r="E275" s="120"/>
      <c r="F275" s="120"/>
      <c r="G275" s="120"/>
      <c r="H275" s="120"/>
      <c r="I275" s="120"/>
    </row>
    <row r="276" spans="1:9" ht="23.25" x14ac:dyDescent="0.25">
      <c r="A276" s="20"/>
      <c r="B276" s="20"/>
      <c r="C276" s="20"/>
      <c r="D276" s="20"/>
      <c r="E276" s="20"/>
      <c r="F276" s="20"/>
      <c r="G276" s="20"/>
      <c r="H276" s="20"/>
      <c r="I276" s="20"/>
    </row>
    <row r="277" spans="1:9" x14ac:dyDescent="0.25">
      <c r="A277" s="121" t="s">
        <v>69</v>
      </c>
      <c r="B277" s="121"/>
      <c r="C277" s="121"/>
      <c r="D277" s="121"/>
      <c r="E277" s="121"/>
      <c r="F277" s="121"/>
      <c r="G277" s="121"/>
      <c r="H277" s="121"/>
      <c r="I277" s="121"/>
    </row>
    <row r="278" spans="1:9" x14ac:dyDescent="0.25">
      <c r="A278" s="33"/>
      <c r="B278" s="33"/>
      <c r="C278" s="33"/>
      <c r="D278" s="33"/>
      <c r="E278" s="33"/>
      <c r="F278" s="33"/>
      <c r="G278" s="33"/>
      <c r="H278" s="33"/>
      <c r="I278" s="33"/>
    </row>
    <row r="279" spans="1:9" x14ac:dyDescent="0.25">
      <c r="A279" s="21" t="s">
        <v>56</v>
      </c>
      <c r="B279" s="153" t="s">
        <v>38</v>
      </c>
      <c r="C279" s="153"/>
      <c r="D279" s="22" t="s">
        <v>57</v>
      </c>
      <c r="E279" s="23" t="s">
        <v>39</v>
      </c>
      <c r="F279" s="23" t="s">
        <v>58</v>
      </c>
      <c r="G279" s="23" t="s">
        <v>65</v>
      </c>
      <c r="H279" s="23" t="s">
        <v>59</v>
      </c>
      <c r="I279" s="23" t="s">
        <v>60</v>
      </c>
    </row>
    <row r="280" spans="1:9" x14ac:dyDescent="0.25">
      <c r="A280" s="154">
        <f>A122</f>
        <v>7</v>
      </c>
      <c r="B280" s="156" t="str">
        <f>B122</f>
        <v>Anders Madsen</v>
      </c>
      <c r="C280" s="156"/>
      <c r="D280" s="34" t="str">
        <f t="shared" ref="D280:G283" si="19">D122</f>
        <v>Jelling</v>
      </c>
      <c r="E280" s="35">
        <f t="shared" si="19"/>
        <v>14</v>
      </c>
      <c r="F280" s="35">
        <f t="shared" si="19"/>
        <v>16</v>
      </c>
      <c r="G280" s="35">
        <f t="shared" si="19"/>
        <v>0</v>
      </c>
      <c r="H280" s="35"/>
      <c r="I280" s="36"/>
    </row>
    <row r="281" spans="1:9" x14ac:dyDescent="0.25">
      <c r="A281" s="154"/>
      <c r="B281" s="124" t="str">
        <f>B123</f>
        <v>Michael Sommer</v>
      </c>
      <c r="C281" s="124"/>
      <c r="D281" s="24" t="str">
        <f t="shared" si="19"/>
        <v>Brande</v>
      </c>
      <c r="E281" s="26">
        <f t="shared" si="19"/>
        <v>14.4</v>
      </c>
      <c r="F281" s="26">
        <f t="shared" si="19"/>
        <v>16</v>
      </c>
      <c r="G281" s="26">
        <f t="shared" si="19"/>
        <v>0</v>
      </c>
      <c r="H281" s="26"/>
      <c r="I281" s="27"/>
    </row>
    <row r="282" spans="1:9" x14ac:dyDescent="0.25">
      <c r="A282" s="154"/>
      <c r="B282" s="124" t="str">
        <f>B124</f>
        <v xml:space="preserve">Martin Nyholm Nielsen </v>
      </c>
      <c r="C282" s="124"/>
      <c r="D282" s="24" t="str">
        <f t="shared" si="19"/>
        <v>Give</v>
      </c>
      <c r="E282" s="26">
        <f t="shared" si="19"/>
        <v>14.3</v>
      </c>
      <c r="F282" s="26">
        <f t="shared" si="19"/>
        <v>16</v>
      </c>
      <c r="G282" s="26">
        <f t="shared" si="19"/>
        <v>0</v>
      </c>
      <c r="H282" s="26"/>
      <c r="I282" s="27"/>
    </row>
    <row r="283" spans="1:9" x14ac:dyDescent="0.25">
      <c r="A283" s="154"/>
      <c r="B283" s="124" t="str">
        <f>B125</f>
        <v>Hans Erik Juul</v>
      </c>
      <c r="C283" s="124"/>
      <c r="D283" s="24" t="str">
        <f t="shared" si="19"/>
        <v>Gyttegaard</v>
      </c>
      <c r="E283" s="26">
        <f t="shared" si="19"/>
        <v>16.600000000000001</v>
      </c>
      <c r="F283" s="26">
        <f t="shared" si="19"/>
        <v>19</v>
      </c>
      <c r="G283" s="26">
        <f t="shared" si="19"/>
        <v>3</v>
      </c>
      <c r="H283" s="26"/>
      <c r="I283" s="27"/>
    </row>
    <row r="284" spans="1:9" x14ac:dyDescent="0.25">
      <c r="A284" s="37"/>
      <c r="B284" s="38"/>
      <c r="C284" s="38"/>
      <c r="D284" s="39"/>
      <c r="E284" s="39"/>
      <c r="F284" s="39"/>
      <c r="G284" s="39"/>
      <c r="H284" s="40"/>
      <c r="I284" s="41"/>
    </row>
    <row r="285" spans="1:9" x14ac:dyDescent="0.25">
      <c r="A285" s="47" t="s">
        <v>71</v>
      </c>
      <c r="B285" s="38"/>
      <c r="C285" s="38"/>
      <c r="D285" s="39"/>
      <c r="E285" s="39"/>
      <c r="F285" s="39"/>
      <c r="G285" s="39"/>
      <c r="H285" s="40"/>
      <c r="I285" s="41"/>
    </row>
    <row r="286" spans="1:9" x14ac:dyDescent="0.25">
      <c r="A286" s="37"/>
      <c r="B286" s="38"/>
      <c r="C286" s="38"/>
      <c r="D286" s="39"/>
      <c r="E286" s="39"/>
      <c r="F286" s="39"/>
      <c r="G286" s="39"/>
      <c r="H286" s="40"/>
      <c r="I286" s="41"/>
    </row>
    <row r="287" spans="1:9" x14ac:dyDescent="0.25">
      <c r="A287" s="37"/>
      <c r="B287" s="38"/>
      <c r="C287" s="38"/>
      <c r="D287" s="39"/>
      <c r="E287" s="39"/>
      <c r="F287" s="39"/>
      <c r="G287" s="39"/>
      <c r="H287" s="40"/>
      <c r="I287" s="41"/>
    </row>
    <row r="288" spans="1:9" ht="15.75" thickBot="1" x14ac:dyDescent="0.3">
      <c r="A288" s="42"/>
      <c r="B288" s="43"/>
      <c r="C288" s="43"/>
      <c r="D288" s="44"/>
      <c r="E288" s="44"/>
      <c r="F288" s="44"/>
      <c r="G288" s="44"/>
      <c r="H288" s="45"/>
      <c r="I288" s="46"/>
    </row>
    <row r="289" spans="1:9" x14ac:dyDescent="0.25">
      <c r="A289" s="37"/>
      <c r="B289" s="38"/>
      <c r="C289" s="38"/>
      <c r="D289" s="39"/>
      <c r="E289" s="39"/>
      <c r="F289" s="39"/>
      <c r="G289" s="39"/>
      <c r="H289" s="40"/>
      <c r="I289" s="41"/>
    </row>
    <row r="290" spans="1:9" x14ac:dyDescent="0.25">
      <c r="A290" s="37"/>
      <c r="B290" s="38"/>
      <c r="C290" s="38"/>
      <c r="D290" s="39"/>
      <c r="E290" s="39"/>
      <c r="F290" s="39"/>
      <c r="G290" s="39"/>
      <c r="H290" s="40"/>
      <c r="I290" s="41"/>
    </row>
    <row r="291" spans="1:9" ht="23.25" customHeight="1" x14ac:dyDescent="0.25">
      <c r="A291" s="120" t="s">
        <v>70</v>
      </c>
      <c r="B291" s="120"/>
      <c r="C291" s="120"/>
      <c r="D291" s="120"/>
      <c r="E291" s="120"/>
      <c r="F291" s="120"/>
      <c r="G291" s="120"/>
      <c r="H291" s="120"/>
      <c r="I291" s="120"/>
    </row>
    <row r="292" spans="1:9" ht="23.25" x14ac:dyDescent="0.25">
      <c r="A292" s="20"/>
      <c r="B292" s="20"/>
      <c r="C292" s="20"/>
      <c r="D292" s="20"/>
      <c r="E292" s="20"/>
      <c r="F292" s="20"/>
      <c r="G292" s="20"/>
      <c r="H292" s="20"/>
      <c r="I292" s="20"/>
    </row>
    <row r="293" spans="1:9" x14ac:dyDescent="0.25">
      <c r="A293" s="121" t="s">
        <v>69</v>
      </c>
      <c r="B293" s="121"/>
      <c r="C293" s="121"/>
      <c r="D293" s="121"/>
      <c r="E293" s="121"/>
      <c r="F293" s="121"/>
      <c r="G293" s="121"/>
      <c r="H293" s="121"/>
      <c r="I293" s="121"/>
    </row>
    <row r="294" spans="1:9" x14ac:dyDescent="0.25">
      <c r="A294" s="33"/>
      <c r="B294" s="33"/>
      <c r="C294" s="33"/>
      <c r="D294" s="33"/>
      <c r="E294" s="33"/>
      <c r="F294" s="33"/>
      <c r="G294" s="33"/>
      <c r="H294" s="33"/>
      <c r="I294" s="33"/>
    </row>
    <row r="295" spans="1:9" x14ac:dyDescent="0.25">
      <c r="A295" s="21" t="s">
        <v>56</v>
      </c>
      <c r="B295" s="153" t="s">
        <v>38</v>
      </c>
      <c r="C295" s="153"/>
      <c r="D295" s="22" t="s">
        <v>57</v>
      </c>
      <c r="E295" s="23" t="s">
        <v>39</v>
      </c>
      <c r="F295" s="23" t="s">
        <v>58</v>
      </c>
      <c r="G295" s="23" t="s">
        <v>65</v>
      </c>
      <c r="H295" s="23" t="s">
        <v>59</v>
      </c>
      <c r="I295" s="23" t="s">
        <v>60</v>
      </c>
    </row>
    <row r="296" spans="1:9" x14ac:dyDescent="0.25">
      <c r="A296" s="155">
        <f>A126</f>
        <v>8</v>
      </c>
      <c r="B296" s="156" t="str">
        <f>B126</f>
        <v>Lars Damgaard</v>
      </c>
      <c r="C296" s="156"/>
      <c r="D296" s="34" t="str">
        <f t="shared" ref="D296:G299" si="20">D126</f>
        <v>Jelling</v>
      </c>
      <c r="E296" s="35">
        <f t="shared" si="20"/>
        <v>15.9</v>
      </c>
      <c r="F296" s="35">
        <f t="shared" si="20"/>
        <v>18</v>
      </c>
      <c r="G296" s="35">
        <f t="shared" si="20"/>
        <v>1</v>
      </c>
      <c r="H296" s="35"/>
      <c r="I296" s="36"/>
    </row>
    <row r="297" spans="1:9" x14ac:dyDescent="0.25">
      <c r="A297" s="154"/>
      <c r="B297" s="124" t="str">
        <f>B127</f>
        <v>Johnni Sjørslev</v>
      </c>
      <c r="C297" s="124"/>
      <c r="D297" s="24" t="str">
        <f t="shared" si="20"/>
        <v>Brande</v>
      </c>
      <c r="E297" s="26">
        <f t="shared" si="20"/>
        <v>15.2</v>
      </c>
      <c r="F297" s="26">
        <f t="shared" si="20"/>
        <v>17</v>
      </c>
      <c r="G297" s="26">
        <f t="shared" si="20"/>
        <v>0</v>
      </c>
      <c r="H297" s="26"/>
      <c r="I297" s="27"/>
    </row>
    <row r="298" spans="1:9" x14ac:dyDescent="0.25">
      <c r="A298" s="154"/>
      <c r="B298" s="124" t="str">
        <f>B128</f>
        <v>Bjarne Jørgensen</v>
      </c>
      <c r="C298" s="124"/>
      <c r="D298" s="24" t="str">
        <f t="shared" si="20"/>
        <v>Give</v>
      </c>
      <c r="E298" s="26">
        <f t="shared" si="20"/>
        <v>17</v>
      </c>
      <c r="F298" s="26">
        <f t="shared" si="20"/>
        <v>19</v>
      </c>
      <c r="G298" s="26">
        <f t="shared" si="20"/>
        <v>2</v>
      </c>
      <c r="H298" s="26"/>
      <c r="I298" s="27"/>
    </row>
    <row r="299" spans="1:9" x14ac:dyDescent="0.25">
      <c r="A299" s="154"/>
      <c r="B299" s="124" t="str">
        <f>B129</f>
        <v>Flemming Tiro Lund</v>
      </c>
      <c r="C299" s="124"/>
      <c r="D299" s="24" t="str">
        <f t="shared" si="20"/>
        <v>Gyttegaard</v>
      </c>
      <c r="E299" s="26">
        <f t="shared" si="20"/>
        <v>16.7</v>
      </c>
      <c r="F299" s="26">
        <f t="shared" si="20"/>
        <v>19</v>
      </c>
      <c r="G299" s="26">
        <f t="shared" si="20"/>
        <v>2</v>
      </c>
      <c r="H299" s="26"/>
      <c r="I299" s="27"/>
    </row>
    <row r="300" spans="1:9" x14ac:dyDescent="0.25">
      <c r="A300" s="37"/>
      <c r="B300" s="38"/>
      <c r="C300" s="38"/>
      <c r="D300" s="39"/>
      <c r="E300" s="39"/>
      <c r="F300" s="39"/>
      <c r="G300" s="39"/>
      <c r="H300" s="40"/>
      <c r="I300" s="41"/>
    </row>
    <row r="301" spans="1:9" x14ac:dyDescent="0.25">
      <c r="A301" s="47" t="s">
        <v>71</v>
      </c>
      <c r="B301" s="38"/>
      <c r="C301" s="38"/>
      <c r="D301" s="39"/>
      <c r="E301" s="39"/>
      <c r="F301" s="39"/>
      <c r="G301" s="39"/>
      <c r="H301" s="40"/>
      <c r="I301" s="41"/>
    </row>
    <row r="302" spans="1:9" x14ac:dyDescent="0.25">
      <c r="A302" s="37"/>
      <c r="B302" s="38"/>
      <c r="C302" s="38"/>
      <c r="D302" s="39"/>
      <c r="E302" s="39"/>
      <c r="F302" s="39"/>
      <c r="G302" s="39"/>
      <c r="H302" s="40"/>
      <c r="I302" s="41"/>
    </row>
    <row r="303" spans="1:9" x14ac:dyDescent="0.25">
      <c r="A303" s="37"/>
      <c r="B303" s="38"/>
      <c r="C303" s="38"/>
      <c r="D303" s="39"/>
      <c r="E303" s="39"/>
      <c r="F303" s="39"/>
      <c r="G303" s="39"/>
      <c r="H303" s="40"/>
      <c r="I303" s="41"/>
    </row>
    <row r="304" spans="1:9" ht="15.75" thickBot="1" x14ac:dyDescent="0.3">
      <c r="A304" s="42"/>
      <c r="B304" s="43"/>
      <c r="C304" s="43"/>
      <c r="D304" s="44"/>
      <c r="E304" s="44"/>
      <c r="F304" s="44"/>
      <c r="G304" s="44"/>
      <c r="H304" s="45"/>
      <c r="I304" s="46"/>
    </row>
    <row r="305" spans="1:9" ht="14.65" customHeight="1" x14ac:dyDescent="0.25">
      <c r="A305" s="37"/>
      <c r="B305" s="38"/>
      <c r="C305" s="38"/>
      <c r="D305" s="39"/>
      <c r="E305" s="39"/>
      <c r="F305" s="39"/>
      <c r="G305" s="39"/>
      <c r="H305" s="40"/>
      <c r="I305" s="41"/>
    </row>
    <row r="306" spans="1:9" x14ac:dyDescent="0.25">
      <c r="A306" s="37"/>
      <c r="B306" s="38"/>
      <c r="C306" s="38"/>
      <c r="D306" s="39"/>
      <c r="E306" s="39"/>
      <c r="F306" s="39"/>
      <c r="G306" s="39"/>
      <c r="H306" s="40"/>
      <c r="I306" s="41"/>
    </row>
    <row r="307" spans="1:9" ht="23.25" customHeight="1" x14ac:dyDescent="0.25">
      <c r="A307" s="120" t="s">
        <v>70</v>
      </c>
      <c r="B307" s="120"/>
      <c r="C307" s="120"/>
      <c r="D307" s="120"/>
      <c r="E307" s="120"/>
      <c r="F307" s="120"/>
      <c r="G307" s="120"/>
      <c r="H307" s="120"/>
      <c r="I307" s="120"/>
    </row>
    <row r="308" spans="1:9" ht="23.25" x14ac:dyDescent="0.25">
      <c r="A308" s="20"/>
      <c r="B308" s="20"/>
      <c r="C308" s="20"/>
      <c r="D308" s="20"/>
      <c r="E308" s="20"/>
      <c r="F308" s="20"/>
      <c r="G308" s="20"/>
      <c r="H308" s="20"/>
      <c r="I308" s="20"/>
    </row>
    <row r="309" spans="1:9" x14ac:dyDescent="0.25">
      <c r="A309" s="121" t="s">
        <v>69</v>
      </c>
      <c r="B309" s="121"/>
      <c r="C309" s="121"/>
      <c r="D309" s="121"/>
      <c r="E309" s="121"/>
      <c r="F309" s="121"/>
      <c r="G309" s="121"/>
      <c r="H309" s="121"/>
      <c r="I309" s="121"/>
    </row>
    <row r="310" spans="1:9" x14ac:dyDescent="0.25">
      <c r="A310" s="33"/>
      <c r="B310" s="33"/>
      <c r="C310" s="33"/>
      <c r="D310" s="33"/>
      <c r="E310" s="33"/>
      <c r="F310" s="33"/>
      <c r="G310" s="33"/>
      <c r="H310" s="33"/>
      <c r="I310" s="33"/>
    </row>
    <row r="311" spans="1:9" x14ac:dyDescent="0.25">
      <c r="A311" s="21" t="s">
        <v>56</v>
      </c>
      <c r="B311" s="153" t="s">
        <v>38</v>
      </c>
      <c r="C311" s="153"/>
      <c r="D311" s="22" t="s">
        <v>57</v>
      </c>
      <c r="E311" s="23" t="s">
        <v>39</v>
      </c>
      <c r="F311" s="23" t="s">
        <v>58</v>
      </c>
      <c r="G311" s="23" t="s">
        <v>65</v>
      </c>
      <c r="H311" s="23" t="s">
        <v>59</v>
      </c>
      <c r="I311" s="23" t="s">
        <v>60</v>
      </c>
    </row>
    <row r="312" spans="1:9" x14ac:dyDescent="0.25">
      <c r="A312" s="154">
        <f>A130</f>
        <v>9</v>
      </c>
      <c r="B312" s="156" t="str">
        <f>B130</f>
        <v>Ibrahim Erdogan</v>
      </c>
      <c r="C312" s="156"/>
      <c r="D312" s="34" t="str">
        <f t="shared" ref="D312:G315" si="21">D130</f>
        <v>Jelling</v>
      </c>
      <c r="E312" s="35">
        <f t="shared" si="21"/>
        <v>17.100000000000001</v>
      </c>
      <c r="F312" s="35">
        <f t="shared" si="21"/>
        <v>19</v>
      </c>
      <c r="G312" s="35">
        <f t="shared" si="21"/>
        <v>1</v>
      </c>
      <c r="H312" s="35"/>
      <c r="I312" s="36"/>
    </row>
    <row r="313" spans="1:9" x14ac:dyDescent="0.25">
      <c r="A313" s="154"/>
      <c r="B313" s="124" t="str">
        <f>B131</f>
        <v>Dennis Christensen</v>
      </c>
      <c r="C313" s="124"/>
      <c r="D313" s="24" t="str">
        <f t="shared" si="21"/>
        <v>Brande</v>
      </c>
      <c r="E313" s="26">
        <f t="shared" si="21"/>
        <v>15.9</v>
      </c>
      <c r="F313" s="26">
        <f t="shared" si="21"/>
        <v>18</v>
      </c>
      <c r="G313" s="26">
        <f t="shared" si="21"/>
        <v>0</v>
      </c>
      <c r="H313" s="26"/>
      <c r="I313" s="27"/>
    </row>
    <row r="314" spans="1:9" x14ac:dyDescent="0.25">
      <c r="A314" s="154"/>
      <c r="B314" s="124" t="str">
        <f>B132</f>
        <v>Steen Nielsen</v>
      </c>
      <c r="C314" s="124"/>
      <c r="D314" s="24" t="str">
        <f t="shared" si="21"/>
        <v>Give</v>
      </c>
      <c r="E314" s="26">
        <f t="shared" si="21"/>
        <v>17.2</v>
      </c>
      <c r="F314" s="26">
        <f t="shared" si="21"/>
        <v>19</v>
      </c>
      <c r="G314" s="26">
        <f t="shared" si="21"/>
        <v>1</v>
      </c>
      <c r="H314" s="26"/>
      <c r="I314" s="27"/>
    </row>
    <row r="315" spans="1:9" x14ac:dyDescent="0.25">
      <c r="A315" s="154"/>
      <c r="B315" s="124" t="str">
        <f>B133</f>
        <v>Tommy Andersen</v>
      </c>
      <c r="C315" s="124"/>
      <c r="D315" s="24" t="str">
        <f t="shared" si="21"/>
        <v>Gyttegaard</v>
      </c>
      <c r="E315" s="26">
        <f t="shared" si="21"/>
        <v>17.2</v>
      </c>
      <c r="F315" s="26">
        <f t="shared" si="21"/>
        <v>19</v>
      </c>
      <c r="G315" s="26">
        <f t="shared" si="21"/>
        <v>1</v>
      </c>
      <c r="H315" s="26"/>
      <c r="I315" s="27"/>
    </row>
    <row r="316" spans="1:9" x14ac:dyDescent="0.25">
      <c r="A316" s="37"/>
      <c r="B316" s="38"/>
      <c r="C316" s="38"/>
      <c r="D316" s="39"/>
      <c r="E316" s="39"/>
      <c r="F316" s="39"/>
      <c r="G316" s="39"/>
      <c r="H316" s="40"/>
      <c r="I316" s="41"/>
    </row>
    <row r="317" spans="1:9" x14ac:dyDescent="0.25">
      <c r="A317" s="47" t="s">
        <v>71</v>
      </c>
      <c r="B317" s="38"/>
      <c r="C317" s="38"/>
      <c r="D317" s="39"/>
      <c r="E317" s="39"/>
      <c r="F317" s="39"/>
      <c r="G317" s="39"/>
      <c r="H317" s="40"/>
      <c r="I317" s="41"/>
    </row>
    <row r="318" spans="1:9" x14ac:dyDescent="0.25">
      <c r="A318" s="37"/>
      <c r="B318" s="38"/>
      <c r="C318" s="38"/>
      <c r="D318" s="39"/>
      <c r="E318" s="39"/>
      <c r="F318" s="39"/>
      <c r="G318" s="39"/>
      <c r="H318" s="40"/>
      <c r="I318" s="41"/>
    </row>
    <row r="319" spans="1:9" x14ac:dyDescent="0.25">
      <c r="A319" s="37"/>
      <c r="B319" s="38"/>
      <c r="C319" s="38"/>
      <c r="D319" s="39"/>
      <c r="E319" s="39"/>
      <c r="F319" s="39"/>
      <c r="G319" s="39"/>
      <c r="H319" s="40"/>
      <c r="I319" s="41"/>
    </row>
    <row r="320" spans="1:9" ht="15.75" thickBot="1" x14ac:dyDescent="0.3">
      <c r="A320" s="42"/>
      <c r="B320" s="43"/>
      <c r="C320" s="43"/>
      <c r="D320" s="44"/>
      <c r="E320" s="44"/>
      <c r="F320" s="44"/>
      <c r="G320" s="44"/>
      <c r="H320" s="45"/>
      <c r="I320" s="46"/>
    </row>
    <row r="321" spans="1:9" ht="23.25" customHeight="1" x14ac:dyDescent="0.25">
      <c r="A321" s="120" t="s">
        <v>70</v>
      </c>
      <c r="B321" s="120"/>
      <c r="C321" s="120"/>
      <c r="D321" s="120"/>
      <c r="E321" s="120"/>
      <c r="F321" s="120"/>
      <c r="G321" s="120"/>
      <c r="H321" s="120"/>
      <c r="I321" s="120"/>
    </row>
    <row r="322" spans="1:9" ht="23.25" x14ac:dyDescent="0.25">
      <c r="A322" s="20"/>
      <c r="B322" s="20"/>
      <c r="C322" s="20"/>
      <c r="D322" s="20"/>
      <c r="E322" s="20"/>
      <c r="F322" s="20"/>
      <c r="G322" s="20"/>
      <c r="H322" s="20"/>
      <c r="I322" s="20"/>
    </row>
    <row r="323" spans="1:9" x14ac:dyDescent="0.25">
      <c r="A323" s="121" t="s">
        <v>69</v>
      </c>
      <c r="B323" s="121"/>
      <c r="C323" s="121"/>
      <c r="D323" s="121"/>
      <c r="E323" s="121"/>
      <c r="F323" s="121"/>
      <c r="G323" s="121"/>
      <c r="H323" s="121"/>
      <c r="I323" s="121"/>
    </row>
    <row r="324" spans="1:9" x14ac:dyDescent="0.25">
      <c r="A324" s="33"/>
      <c r="B324" s="33"/>
      <c r="C324" s="33"/>
      <c r="D324" s="33"/>
      <c r="E324" s="33"/>
      <c r="F324" s="33"/>
      <c r="G324" s="33"/>
      <c r="H324" s="33"/>
      <c r="I324" s="33"/>
    </row>
    <row r="325" spans="1:9" x14ac:dyDescent="0.25">
      <c r="A325" s="21" t="s">
        <v>56</v>
      </c>
      <c r="B325" s="153" t="s">
        <v>38</v>
      </c>
      <c r="C325" s="153"/>
      <c r="D325" s="22" t="s">
        <v>57</v>
      </c>
      <c r="E325" s="23" t="s">
        <v>39</v>
      </c>
      <c r="F325" s="23" t="s">
        <v>58</v>
      </c>
      <c r="G325" s="23" t="s">
        <v>65</v>
      </c>
      <c r="H325" s="23" t="s">
        <v>59</v>
      </c>
      <c r="I325" s="23" t="s">
        <v>60</v>
      </c>
    </row>
    <row r="326" spans="1:9" x14ac:dyDescent="0.25">
      <c r="A326" s="154">
        <f>A134</f>
        <v>10</v>
      </c>
      <c r="B326" s="156" t="str">
        <f>B134</f>
        <v>Svend Daverkosen</v>
      </c>
      <c r="C326" s="156"/>
      <c r="D326" s="34" t="str">
        <f t="shared" ref="D326:G329" si="22">D134</f>
        <v>Jelling</v>
      </c>
      <c r="E326" s="34">
        <f t="shared" si="22"/>
        <v>18.600000000000001</v>
      </c>
      <c r="F326" s="34">
        <f t="shared" si="22"/>
        <v>21</v>
      </c>
      <c r="G326" s="34">
        <f t="shared" si="22"/>
        <v>0</v>
      </c>
      <c r="H326" s="35"/>
      <c r="I326" s="36"/>
    </row>
    <row r="327" spans="1:9" x14ac:dyDescent="0.25">
      <c r="A327" s="154"/>
      <c r="B327" s="124" t="str">
        <f>B135</f>
        <v>Gerhard Binder</v>
      </c>
      <c r="C327" s="124"/>
      <c r="D327" s="24" t="str">
        <f t="shared" si="22"/>
        <v>Brande</v>
      </c>
      <c r="E327" s="24">
        <f t="shared" si="22"/>
        <v>19</v>
      </c>
      <c r="F327" s="24">
        <f t="shared" si="22"/>
        <v>21</v>
      </c>
      <c r="G327" s="24">
        <f t="shared" si="22"/>
        <v>0</v>
      </c>
      <c r="H327" s="26"/>
      <c r="I327" s="27"/>
    </row>
    <row r="328" spans="1:9" x14ac:dyDescent="0.25">
      <c r="A328" s="154"/>
      <c r="B328" s="124" t="str">
        <f>B136</f>
        <v>Gunnar Frandsen</v>
      </c>
      <c r="C328" s="124"/>
      <c r="D328" s="24" t="str">
        <f t="shared" si="22"/>
        <v>Give</v>
      </c>
      <c r="E328" s="24">
        <f t="shared" si="22"/>
        <v>21.9</v>
      </c>
      <c r="F328" s="24">
        <f t="shared" si="22"/>
        <v>25</v>
      </c>
      <c r="G328" s="24">
        <f t="shared" si="22"/>
        <v>4</v>
      </c>
      <c r="H328" s="26"/>
      <c r="I328" s="27"/>
    </row>
    <row r="329" spans="1:9" x14ac:dyDescent="0.25">
      <c r="A329" s="154"/>
      <c r="B329" s="124" t="str">
        <f>B137</f>
        <v>Holger Sten Marcussen</v>
      </c>
      <c r="C329" s="124"/>
      <c r="D329" s="24" t="str">
        <f t="shared" si="22"/>
        <v>Gyttegaard</v>
      </c>
      <c r="E329" s="24">
        <f t="shared" si="22"/>
        <v>19.899999999999999</v>
      </c>
      <c r="F329" s="24">
        <f t="shared" si="22"/>
        <v>22</v>
      </c>
      <c r="G329" s="24">
        <f t="shared" si="22"/>
        <v>1</v>
      </c>
      <c r="H329" s="26"/>
      <c r="I329" s="27"/>
    </row>
    <row r="330" spans="1:9" x14ac:dyDescent="0.25">
      <c r="A330" s="37"/>
      <c r="B330" s="38"/>
      <c r="C330" s="38"/>
      <c r="D330" s="39"/>
      <c r="E330" s="39"/>
      <c r="F330" s="39"/>
      <c r="G330" s="39"/>
      <c r="H330" s="40"/>
      <c r="I330" s="41"/>
    </row>
    <row r="331" spans="1:9" x14ac:dyDescent="0.25">
      <c r="A331" s="47" t="s">
        <v>71</v>
      </c>
      <c r="B331" s="38"/>
      <c r="C331" s="38"/>
      <c r="D331" s="39"/>
      <c r="E331" s="39"/>
      <c r="F331" s="39"/>
      <c r="G331" s="39"/>
      <c r="H331" s="40"/>
      <c r="I331" s="41"/>
    </row>
    <row r="332" spans="1:9" x14ac:dyDescent="0.25">
      <c r="A332" s="37"/>
      <c r="B332" s="38"/>
      <c r="C332" s="38"/>
      <c r="D332" s="39"/>
      <c r="E332" s="39"/>
      <c r="F332" s="39"/>
      <c r="G332" s="39"/>
      <c r="H332" s="40"/>
      <c r="I332" s="41"/>
    </row>
    <row r="333" spans="1:9" x14ac:dyDescent="0.25">
      <c r="A333" s="37"/>
      <c r="B333" s="38"/>
      <c r="C333" s="38"/>
      <c r="D333" s="39"/>
      <c r="E333" s="39"/>
      <c r="F333" s="39"/>
      <c r="G333" s="39"/>
      <c r="H333" s="40"/>
      <c r="I333" s="41"/>
    </row>
    <row r="334" spans="1:9" ht="15.75" thickBot="1" x14ac:dyDescent="0.3">
      <c r="A334" s="42"/>
      <c r="B334" s="43"/>
      <c r="C334" s="43"/>
      <c r="D334" s="44"/>
      <c r="E334" s="44"/>
      <c r="F334" s="44"/>
      <c r="G334" s="44"/>
      <c r="H334" s="45"/>
      <c r="I334" s="46"/>
    </row>
    <row r="335" spans="1:9" x14ac:dyDescent="0.25">
      <c r="A335" s="37"/>
      <c r="B335" s="38"/>
      <c r="C335" s="38"/>
      <c r="D335" s="39"/>
      <c r="E335" s="39"/>
      <c r="F335" s="39"/>
      <c r="G335" s="39"/>
      <c r="H335" s="40"/>
      <c r="I335" s="41"/>
    </row>
    <row r="336" spans="1:9" x14ac:dyDescent="0.25">
      <c r="A336" s="37"/>
      <c r="B336" s="38"/>
      <c r="C336" s="38"/>
      <c r="D336" s="39"/>
      <c r="E336" s="39"/>
      <c r="F336" s="39"/>
      <c r="G336" s="39"/>
      <c r="H336" s="40"/>
      <c r="I336" s="41"/>
    </row>
    <row r="337" spans="1:9" ht="23.25" customHeight="1" x14ac:dyDescent="0.25">
      <c r="A337" s="120" t="s">
        <v>70</v>
      </c>
      <c r="B337" s="120"/>
      <c r="C337" s="120"/>
      <c r="D337" s="120"/>
      <c r="E337" s="120"/>
      <c r="F337" s="120"/>
      <c r="G337" s="120"/>
      <c r="H337" s="120"/>
      <c r="I337" s="120"/>
    </row>
    <row r="338" spans="1:9" ht="23.25" x14ac:dyDescent="0.25">
      <c r="A338" s="20"/>
      <c r="B338" s="20"/>
      <c r="C338" s="20"/>
      <c r="D338" s="20"/>
      <c r="E338" s="20"/>
      <c r="F338" s="20"/>
      <c r="G338" s="20"/>
      <c r="H338" s="20"/>
      <c r="I338" s="20"/>
    </row>
    <row r="339" spans="1:9" x14ac:dyDescent="0.25">
      <c r="A339" s="121" t="s">
        <v>69</v>
      </c>
      <c r="B339" s="121"/>
      <c r="C339" s="121"/>
      <c r="D339" s="121"/>
      <c r="E339" s="121"/>
      <c r="F339" s="121"/>
      <c r="G339" s="121"/>
      <c r="H339" s="121"/>
      <c r="I339" s="121"/>
    </row>
    <row r="340" spans="1:9" x14ac:dyDescent="0.25">
      <c r="A340" s="33"/>
      <c r="B340" s="33"/>
      <c r="C340" s="33"/>
      <c r="D340" s="33"/>
      <c r="E340" s="33"/>
      <c r="F340" s="33"/>
      <c r="G340" s="33"/>
      <c r="H340" s="33"/>
      <c r="I340" s="33"/>
    </row>
    <row r="341" spans="1:9" x14ac:dyDescent="0.25">
      <c r="A341" s="21" t="s">
        <v>56</v>
      </c>
      <c r="B341" s="153" t="s">
        <v>38</v>
      </c>
      <c r="C341" s="153"/>
      <c r="D341" s="22" t="s">
        <v>57</v>
      </c>
      <c r="E341" s="23" t="s">
        <v>39</v>
      </c>
      <c r="F341" s="23" t="s">
        <v>58</v>
      </c>
      <c r="G341" s="23" t="s">
        <v>65</v>
      </c>
      <c r="H341" s="23" t="s">
        <v>59</v>
      </c>
      <c r="I341" s="23" t="s">
        <v>60</v>
      </c>
    </row>
    <row r="342" spans="1:9" x14ac:dyDescent="0.25">
      <c r="A342" s="154">
        <f>A138</f>
        <v>11</v>
      </c>
      <c r="B342" s="156" t="str">
        <f>B138</f>
        <v>Hans P Olesen</v>
      </c>
      <c r="C342" s="156"/>
      <c r="D342" s="34" t="str">
        <f t="shared" ref="D342:G345" si="23">D138</f>
        <v>Jelling</v>
      </c>
      <c r="E342" s="34">
        <f t="shared" si="23"/>
        <v>19.5</v>
      </c>
      <c r="F342" s="34">
        <f t="shared" si="23"/>
        <v>22</v>
      </c>
      <c r="G342" s="34">
        <f t="shared" si="23"/>
        <v>0</v>
      </c>
      <c r="H342" s="35"/>
      <c r="I342" s="36"/>
    </row>
    <row r="343" spans="1:9" x14ac:dyDescent="0.25">
      <c r="A343" s="154"/>
      <c r="B343" s="124" t="str">
        <f>B139</f>
        <v>Kurt Madsen</v>
      </c>
      <c r="C343" s="124"/>
      <c r="D343" s="24" t="str">
        <f t="shared" si="23"/>
        <v>Brande</v>
      </c>
      <c r="E343" s="24">
        <f t="shared" si="23"/>
        <v>22.3</v>
      </c>
      <c r="F343" s="24">
        <f t="shared" si="23"/>
        <v>25</v>
      </c>
      <c r="G343" s="24">
        <f t="shared" si="23"/>
        <v>3</v>
      </c>
      <c r="H343" s="26"/>
      <c r="I343" s="27"/>
    </row>
    <row r="344" spans="1:9" x14ac:dyDescent="0.25">
      <c r="A344" s="154"/>
      <c r="B344" s="124" t="str">
        <f>B140</f>
        <v>Erik Jensen</v>
      </c>
      <c r="C344" s="124"/>
      <c r="D344" s="24" t="str">
        <f t="shared" si="23"/>
        <v>Give</v>
      </c>
      <c r="E344" s="24">
        <f t="shared" si="23"/>
        <v>24.8</v>
      </c>
      <c r="F344" s="24">
        <f t="shared" si="23"/>
        <v>28</v>
      </c>
      <c r="G344" s="24">
        <f t="shared" si="23"/>
        <v>6</v>
      </c>
      <c r="H344" s="26"/>
      <c r="I344" s="27"/>
    </row>
    <row r="345" spans="1:9" x14ac:dyDescent="0.25">
      <c r="A345" s="154"/>
      <c r="B345" s="124" t="str">
        <f>B141</f>
        <v>Bent Allan Seemann</v>
      </c>
      <c r="C345" s="124"/>
      <c r="D345" s="24" t="str">
        <f t="shared" si="23"/>
        <v>Gyttegaard</v>
      </c>
      <c r="E345" s="24">
        <f t="shared" si="23"/>
        <v>21</v>
      </c>
      <c r="F345" s="24">
        <f t="shared" si="23"/>
        <v>23</v>
      </c>
      <c r="G345" s="24">
        <f t="shared" si="23"/>
        <v>1</v>
      </c>
      <c r="H345" s="26"/>
      <c r="I345" s="27"/>
    </row>
    <row r="346" spans="1:9" x14ac:dyDescent="0.25">
      <c r="A346" s="37"/>
      <c r="B346" s="38"/>
      <c r="C346" s="38"/>
      <c r="D346" s="39"/>
      <c r="E346" s="39"/>
      <c r="F346" s="39"/>
      <c r="G346" s="39"/>
      <c r="H346" s="40"/>
      <c r="I346" s="41"/>
    </row>
    <row r="347" spans="1:9" x14ac:dyDescent="0.25">
      <c r="A347" s="47" t="s">
        <v>71</v>
      </c>
      <c r="B347" s="38"/>
      <c r="C347" s="38"/>
      <c r="D347" s="39"/>
      <c r="E347" s="39"/>
      <c r="F347" s="39"/>
      <c r="G347" s="39"/>
      <c r="H347" s="40"/>
      <c r="I347" s="41"/>
    </row>
    <row r="348" spans="1:9" x14ac:dyDescent="0.25">
      <c r="A348" s="37"/>
      <c r="B348" s="38"/>
      <c r="C348" s="38"/>
      <c r="D348" s="39"/>
      <c r="E348" s="39"/>
      <c r="F348" s="39"/>
      <c r="G348" s="39"/>
      <c r="H348" s="40"/>
      <c r="I348" s="41"/>
    </row>
    <row r="349" spans="1:9" x14ac:dyDescent="0.25">
      <c r="A349" s="37"/>
      <c r="B349" s="38"/>
      <c r="C349" s="38"/>
      <c r="D349" s="39"/>
      <c r="E349" s="39"/>
      <c r="F349" s="39"/>
      <c r="G349" s="39"/>
      <c r="H349" s="40"/>
      <c r="I349" s="41"/>
    </row>
    <row r="350" spans="1:9" ht="15.75" thickBot="1" x14ac:dyDescent="0.3">
      <c r="A350" s="42"/>
      <c r="B350" s="43"/>
      <c r="C350" s="43"/>
      <c r="D350" s="44"/>
      <c r="E350" s="44"/>
      <c r="F350" s="44"/>
      <c r="G350" s="44"/>
      <c r="H350" s="45"/>
      <c r="I350" s="46"/>
    </row>
    <row r="351" spans="1:9" x14ac:dyDescent="0.25">
      <c r="A351" s="37"/>
      <c r="B351" s="38"/>
      <c r="C351" s="38"/>
      <c r="D351" s="39"/>
      <c r="E351" s="39"/>
      <c r="F351" s="39"/>
      <c r="G351" s="39"/>
      <c r="H351" s="40"/>
      <c r="I351" s="41"/>
    </row>
    <row r="352" spans="1:9" x14ac:dyDescent="0.25">
      <c r="A352" s="37"/>
      <c r="B352" s="38"/>
      <c r="C352" s="38"/>
      <c r="D352" s="39"/>
      <c r="E352" s="39"/>
      <c r="F352" s="39"/>
      <c r="G352" s="39"/>
      <c r="H352" s="40"/>
      <c r="I352" s="41"/>
    </row>
    <row r="353" spans="1:9" ht="23.25" customHeight="1" x14ac:dyDescent="0.25">
      <c r="A353" s="120" t="s">
        <v>70</v>
      </c>
      <c r="B353" s="120"/>
      <c r="C353" s="120"/>
      <c r="D353" s="120"/>
      <c r="E353" s="120"/>
      <c r="F353" s="120"/>
      <c r="G353" s="120"/>
      <c r="H353" s="120"/>
      <c r="I353" s="120"/>
    </row>
    <row r="354" spans="1:9" ht="23.25" x14ac:dyDescent="0.25">
      <c r="A354" s="20"/>
      <c r="B354" s="20"/>
      <c r="C354" s="20"/>
      <c r="D354" s="20"/>
      <c r="E354" s="20"/>
      <c r="F354" s="20"/>
      <c r="G354" s="20"/>
      <c r="H354" s="20"/>
      <c r="I354" s="20"/>
    </row>
    <row r="355" spans="1:9" x14ac:dyDescent="0.25">
      <c r="A355" s="121" t="s">
        <v>69</v>
      </c>
      <c r="B355" s="121"/>
      <c r="C355" s="121"/>
      <c r="D355" s="121"/>
      <c r="E355" s="121"/>
      <c r="F355" s="121"/>
      <c r="G355" s="121"/>
      <c r="H355" s="121"/>
      <c r="I355" s="121"/>
    </row>
    <row r="356" spans="1:9" x14ac:dyDescent="0.25">
      <c r="A356" s="33"/>
      <c r="B356" s="33"/>
      <c r="C356" s="33"/>
      <c r="D356" s="33"/>
      <c r="E356" s="33"/>
      <c r="F356" s="33"/>
      <c r="G356" s="33"/>
      <c r="H356" s="33"/>
      <c r="I356" s="33"/>
    </row>
    <row r="357" spans="1:9" x14ac:dyDescent="0.25">
      <c r="A357" s="21" t="s">
        <v>56</v>
      </c>
      <c r="B357" s="153" t="s">
        <v>38</v>
      </c>
      <c r="C357" s="153"/>
      <c r="D357" s="22" t="s">
        <v>57</v>
      </c>
      <c r="E357" s="23" t="s">
        <v>39</v>
      </c>
      <c r="F357" s="23" t="s">
        <v>58</v>
      </c>
      <c r="G357" s="23" t="s">
        <v>65</v>
      </c>
      <c r="H357" s="23" t="s">
        <v>59</v>
      </c>
      <c r="I357" s="23" t="s">
        <v>60</v>
      </c>
    </row>
    <row r="358" spans="1:9" x14ac:dyDescent="0.25">
      <c r="A358" s="154">
        <f>A142</f>
        <v>12</v>
      </c>
      <c r="B358" s="156" t="str">
        <f>B142</f>
        <v>Bjarne Schmidt Olesen</v>
      </c>
      <c r="C358" s="156"/>
      <c r="D358" s="34" t="str">
        <f t="shared" ref="D358:G361" si="24">D142</f>
        <v>Jelling</v>
      </c>
      <c r="E358" s="34">
        <f t="shared" si="24"/>
        <v>23.5</v>
      </c>
      <c r="F358" s="34">
        <f t="shared" si="24"/>
        <v>26</v>
      </c>
      <c r="G358" s="34">
        <f t="shared" si="24"/>
        <v>0</v>
      </c>
      <c r="H358" s="35"/>
      <c r="I358" s="36"/>
    </row>
    <row r="359" spans="1:9" x14ac:dyDescent="0.25">
      <c r="A359" s="154"/>
      <c r="B359" s="124" t="str">
        <f>B143</f>
        <v>Anders Jonassen</v>
      </c>
      <c r="C359" s="124"/>
      <c r="D359" s="24" t="str">
        <f t="shared" si="24"/>
        <v>Brande</v>
      </c>
      <c r="E359" s="24">
        <f t="shared" si="24"/>
        <v>24</v>
      </c>
      <c r="F359" s="24">
        <f t="shared" si="24"/>
        <v>26</v>
      </c>
      <c r="G359" s="24">
        <f t="shared" si="24"/>
        <v>0</v>
      </c>
      <c r="H359" s="26"/>
      <c r="I359" s="27"/>
    </row>
    <row r="360" spans="1:9" x14ac:dyDescent="0.25">
      <c r="A360" s="154"/>
      <c r="B360" s="124" t="str">
        <f>B144</f>
        <v>Kim Thorøe</v>
      </c>
      <c r="C360" s="124"/>
      <c r="D360" s="24" t="str">
        <f t="shared" si="24"/>
        <v>Give</v>
      </c>
      <c r="E360" s="24">
        <f t="shared" si="24"/>
        <v>26</v>
      </c>
      <c r="F360" s="24">
        <f t="shared" si="24"/>
        <v>29</v>
      </c>
      <c r="G360" s="24">
        <f t="shared" si="24"/>
        <v>3</v>
      </c>
      <c r="H360" s="26"/>
      <c r="I360" s="27"/>
    </row>
    <row r="361" spans="1:9" x14ac:dyDescent="0.25">
      <c r="A361" s="154"/>
      <c r="B361" s="124" t="str">
        <f>B145</f>
        <v>Erik Jensen</v>
      </c>
      <c r="C361" s="124"/>
      <c r="D361" s="24" t="str">
        <f t="shared" si="24"/>
        <v>Gyttegaard</v>
      </c>
      <c r="E361" s="24">
        <f t="shared" si="24"/>
        <v>22.8</v>
      </c>
      <c r="F361" s="24">
        <f t="shared" si="24"/>
        <v>26</v>
      </c>
      <c r="G361" s="24">
        <f t="shared" si="24"/>
        <v>0</v>
      </c>
      <c r="H361" s="26"/>
      <c r="I361" s="27"/>
    </row>
    <row r="362" spans="1:9" x14ac:dyDescent="0.25">
      <c r="A362" s="37"/>
      <c r="B362" s="38"/>
      <c r="C362" s="38"/>
      <c r="D362" s="39"/>
      <c r="E362" s="39"/>
      <c r="F362" s="39"/>
      <c r="G362" s="39"/>
      <c r="H362" s="40"/>
      <c r="I362" s="41"/>
    </row>
    <row r="363" spans="1:9" x14ac:dyDescent="0.25">
      <c r="A363" s="47" t="s">
        <v>71</v>
      </c>
      <c r="B363" s="38"/>
      <c r="C363" s="38"/>
      <c r="D363" s="39"/>
      <c r="E363" s="39"/>
      <c r="F363" s="39"/>
      <c r="G363" s="39"/>
      <c r="H363" s="40"/>
      <c r="I363" s="41"/>
    </row>
    <row r="364" spans="1:9" x14ac:dyDescent="0.25">
      <c r="A364" s="37"/>
      <c r="B364" s="38"/>
      <c r="C364" s="38"/>
      <c r="D364" s="39"/>
      <c r="E364" s="39"/>
      <c r="F364" s="39"/>
      <c r="G364" s="39"/>
      <c r="H364" s="40"/>
      <c r="I364" s="41"/>
    </row>
    <row r="365" spans="1:9" x14ac:dyDescent="0.25">
      <c r="A365" s="37"/>
      <c r="B365" s="38"/>
      <c r="C365" s="38"/>
      <c r="D365" s="39"/>
      <c r="E365" s="39"/>
      <c r="F365" s="39"/>
      <c r="G365" s="39"/>
      <c r="H365" s="40"/>
      <c r="I365" s="41"/>
    </row>
    <row r="366" spans="1:9" ht="15.75" thickBot="1" x14ac:dyDescent="0.3">
      <c r="A366" s="42"/>
      <c r="B366" s="43"/>
      <c r="C366" s="43"/>
      <c r="D366" s="44"/>
      <c r="E366" s="44"/>
      <c r="F366" s="44"/>
      <c r="G366" s="44"/>
      <c r="H366" s="45"/>
      <c r="I366" s="46"/>
    </row>
    <row r="367" spans="1:9" ht="23.25" customHeight="1" x14ac:dyDescent="0.25">
      <c r="A367" s="120" t="s">
        <v>70</v>
      </c>
      <c r="B367" s="120"/>
      <c r="C367" s="120"/>
      <c r="D367" s="120"/>
      <c r="E367" s="120"/>
      <c r="F367" s="120"/>
      <c r="G367" s="120"/>
      <c r="H367" s="120"/>
      <c r="I367" s="120"/>
    </row>
    <row r="368" spans="1:9" ht="23.25" x14ac:dyDescent="0.25">
      <c r="A368" s="20"/>
      <c r="B368" s="20"/>
      <c r="C368" s="20"/>
      <c r="D368" s="20"/>
      <c r="E368" s="20"/>
      <c r="F368" s="20"/>
      <c r="G368" s="20"/>
      <c r="H368" s="20"/>
      <c r="I368" s="20"/>
    </row>
    <row r="369" spans="1:9" x14ac:dyDescent="0.25">
      <c r="A369" s="121" t="s">
        <v>69</v>
      </c>
      <c r="B369" s="121"/>
      <c r="C369" s="121"/>
      <c r="D369" s="121"/>
      <c r="E369" s="121"/>
      <c r="F369" s="121"/>
      <c r="G369" s="121"/>
      <c r="H369" s="121"/>
      <c r="I369" s="121"/>
    </row>
    <row r="370" spans="1:9" x14ac:dyDescent="0.25">
      <c r="A370" s="33"/>
      <c r="B370" s="33"/>
      <c r="C370" s="33"/>
      <c r="D370" s="33"/>
      <c r="E370" s="33"/>
      <c r="F370" s="33"/>
      <c r="G370" s="33"/>
      <c r="H370" s="33"/>
      <c r="I370" s="33"/>
    </row>
    <row r="371" spans="1:9" x14ac:dyDescent="0.25">
      <c r="A371" s="21" t="s">
        <v>56</v>
      </c>
      <c r="B371" s="153" t="s">
        <v>38</v>
      </c>
      <c r="C371" s="153"/>
      <c r="D371" s="22" t="s">
        <v>57</v>
      </c>
      <c r="E371" s="23" t="s">
        <v>39</v>
      </c>
      <c r="F371" s="23" t="s">
        <v>166</v>
      </c>
      <c r="G371" s="23" t="s">
        <v>65</v>
      </c>
      <c r="H371" s="23" t="s">
        <v>59</v>
      </c>
      <c r="I371" s="23" t="s">
        <v>60</v>
      </c>
    </row>
    <row r="372" spans="1:9" x14ac:dyDescent="0.25">
      <c r="A372" s="154">
        <f>A146</f>
        <v>13</v>
      </c>
      <c r="B372" s="124" t="str">
        <f>B146</f>
        <v>Poul Følbæk</v>
      </c>
      <c r="C372" s="124"/>
      <c r="D372" s="24" t="s">
        <v>61</v>
      </c>
      <c r="E372" s="25">
        <f>E146</f>
        <v>17.399999999999999</v>
      </c>
      <c r="F372" s="93">
        <f t="shared" ref="F372:G372" si="25">F146</f>
        <v>9.5</v>
      </c>
      <c r="G372" s="90">
        <f t="shared" si="25"/>
        <v>12</v>
      </c>
      <c r="H372" s="26"/>
      <c r="I372" s="27"/>
    </row>
    <row r="373" spans="1:9" x14ac:dyDescent="0.25">
      <c r="A373" s="154"/>
      <c r="B373" s="124" t="str">
        <f t="shared" ref="B373:B375" si="26">B147</f>
        <v>Gudmund Skovbjerg Jeppesen</v>
      </c>
      <c r="C373" s="124"/>
      <c r="D373" s="24" t="s">
        <v>61</v>
      </c>
      <c r="E373" s="25">
        <f t="shared" ref="E373:G375" si="27">E147</f>
        <v>26.6</v>
      </c>
      <c r="F373" s="93">
        <f t="shared" si="27"/>
        <v>15</v>
      </c>
      <c r="G373" s="90"/>
      <c r="H373" s="26"/>
      <c r="I373" s="27"/>
    </row>
    <row r="374" spans="1:9" x14ac:dyDescent="0.25">
      <c r="A374" s="154"/>
      <c r="B374" s="124" t="str">
        <f t="shared" si="26"/>
        <v>Brian Rasmussen</v>
      </c>
      <c r="C374" s="124"/>
      <c r="D374" s="24" t="s">
        <v>63</v>
      </c>
      <c r="E374" s="25">
        <f t="shared" si="27"/>
        <v>5</v>
      </c>
      <c r="F374" s="93">
        <f t="shared" si="27"/>
        <v>2.5</v>
      </c>
      <c r="G374" s="90">
        <f t="shared" si="27"/>
        <v>0</v>
      </c>
      <c r="H374" s="26"/>
      <c r="I374" s="27"/>
    </row>
    <row r="375" spans="1:9" x14ac:dyDescent="0.25">
      <c r="A375" s="154"/>
      <c r="B375" s="124" t="str">
        <f t="shared" si="26"/>
        <v>Vagn Jensen</v>
      </c>
      <c r="C375" s="124"/>
      <c r="D375" s="24" t="s">
        <v>63</v>
      </c>
      <c r="E375" s="25">
        <f t="shared" si="27"/>
        <v>18.3</v>
      </c>
      <c r="F375" s="93">
        <f t="shared" si="27"/>
        <v>10</v>
      </c>
      <c r="G375" s="90"/>
      <c r="H375" s="26"/>
      <c r="I375" s="27"/>
    </row>
    <row r="376" spans="1:9" x14ac:dyDescent="0.25">
      <c r="A376" s="122" t="s">
        <v>167</v>
      </c>
      <c r="B376" s="123"/>
      <c r="C376" s="123"/>
      <c r="D376" s="123"/>
      <c r="E376" s="123"/>
      <c r="F376" s="123"/>
      <c r="G376" s="123"/>
      <c r="H376" s="123"/>
      <c r="I376" s="123"/>
    </row>
    <row r="377" spans="1:9" x14ac:dyDescent="0.25">
      <c r="A377" s="47" t="s">
        <v>71</v>
      </c>
      <c r="B377" s="38"/>
      <c r="C377" s="38"/>
      <c r="D377" s="39"/>
      <c r="E377" s="39"/>
      <c r="F377" s="39"/>
      <c r="G377" s="39"/>
      <c r="H377" s="40"/>
      <c r="I377" s="41"/>
    </row>
    <row r="378" spans="1:9" x14ac:dyDescent="0.25">
      <c r="A378" s="37"/>
      <c r="B378" s="38"/>
      <c r="C378" s="38"/>
      <c r="D378" s="39"/>
      <c r="E378" s="39"/>
      <c r="F378" s="39"/>
      <c r="G378" s="39"/>
      <c r="H378" s="40"/>
      <c r="I378" s="41"/>
    </row>
    <row r="379" spans="1:9" x14ac:dyDescent="0.25">
      <c r="A379" s="37"/>
      <c r="B379" s="38"/>
      <c r="C379" s="38"/>
      <c r="D379" s="39"/>
      <c r="E379" s="39"/>
      <c r="F379" s="39"/>
      <c r="G379" s="39"/>
      <c r="H379" s="40"/>
      <c r="I379" s="41"/>
    </row>
    <row r="380" spans="1:9" ht="15.75" thickBot="1" x14ac:dyDescent="0.3">
      <c r="A380" s="42"/>
      <c r="B380" s="43"/>
      <c r="C380" s="43"/>
      <c r="D380" s="44"/>
      <c r="E380" s="44"/>
      <c r="F380" s="44"/>
      <c r="G380" s="44"/>
      <c r="H380" s="45"/>
      <c r="I380" s="46"/>
    </row>
    <row r="381" spans="1:9" x14ac:dyDescent="0.25">
      <c r="A381" s="37"/>
      <c r="B381" s="38"/>
      <c r="C381" s="38"/>
      <c r="D381" s="39"/>
      <c r="E381" s="51"/>
      <c r="F381" s="51"/>
      <c r="G381" s="51"/>
      <c r="H381" s="40"/>
      <c r="I381" s="41"/>
    </row>
    <row r="382" spans="1:9" x14ac:dyDescent="0.25">
      <c r="A382" s="37"/>
      <c r="B382" s="38"/>
      <c r="C382" s="38"/>
      <c r="D382" s="39"/>
      <c r="E382" s="51"/>
      <c r="F382" s="51"/>
      <c r="G382" s="51"/>
      <c r="H382" s="40"/>
      <c r="I382" s="41"/>
    </row>
    <row r="383" spans="1:9" ht="23.25" customHeight="1" x14ac:dyDescent="0.25">
      <c r="A383" s="120" t="s">
        <v>70</v>
      </c>
      <c r="B383" s="120"/>
      <c r="C383" s="120"/>
      <c r="D383" s="120"/>
      <c r="E383" s="120"/>
      <c r="F383" s="120"/>
      <c r="G383" s="120"/>
      <c r="H383" s="120"/>
      <c r="I383" s="120"/>
    </row>
    <row r="384" spans="1:9" ht="23.25" x14ac:dyDescent="0.25">
      <c r="A384" s="20"/>
      <c r="B384" s="20"/>
      <c r="C384" s="20"/>
      <c r="D384" s="20"/>
      <c r="E384" s="20"/>
      <c r="F384" s="20"/>
      <c r="G384" s="20"/>
      <c r="H384" s="20"/>
      <c r="I384" s="20"/>
    </row>
    <row r="385" spans="1:9" x14ac:dyDescent="0.25">
      <c r="A385" s="121" t="s">
        <v>69</v>
      </c>
      <c r="B385" s="121"/>
      <c r="C385" s="121"/>
      <c r="D385" s="121"/>
      <c r="E385" s="121"/>
      <c r="F385" s="121"/>
      <c r="G385" s="121"/>
      <c r="H385" s="121"/>
      <c r="I385" s="121"/>
    </row>
    <row r="386" spans="1:9" x14ac:dyDescent="0.25">
      <c r="A386" s="33"/>
      <c r="B386" s="33"/>
      <c r="C386" s="33"/>
      <c r="D386" s="33"/>
      <c r="E386" s="33"/>
      <c r="F386" s="33"/>
      <c r="G386" s="33"/>
      <c r="H386" s="33"/>
      <c r="I386" s="33"/>
    </row>
    <row r="387" spans="1:9" x14ac:dyDescent="0.25">
      <c r="A387" s="21" t="s">
        <v>56</v>
      </c>
      <c r="B387" s="153" t="s">
        <v>38</v>
      </c>
      <c r="C387" s="153"/>
      <c r="D387" s="22" t="s">
        <v>57</v>
      </c>
      <c r="E387" s="23" t="s">
        <v>39</v>
      </c>
      <c r="F387" s="23" t="s">
        <v>58</v>
      </c>
      <c r="G387" s="23" t="s">
        <v>65</v>
      </c>
      <c r="H387" s="23" t="s">
        <v>59</v>
      </c>
      <c r="I387" s="23" t="s">
        <v>60</v>
      </c>
    </row>
    <row r="388" spans="1:9" x14ac:dyDescent="0.25">
      <c r="A388" s="154">
        <f>A150</f>
        <v>14</v>
      </c>
      <c r="B388" s="124" t="str">
        <f>B150</f>
        <v>Anders Quist Hermann</v>
      </c>
      <c r="C388" s="124"/>
      <c r="D388" s="24" t="s">
        <v>62</v>
      </c>
      <c r="E388" s="25">
        <f t="shared" ref="E388:G391" si="28">E150</f>
        <v>4.8</v>
      </c>
      <c r="F388" s="25">
        <f t="shared" si="28"/>
        <v>2.5</v>
      </c>
      <c r="G388" s="90">
        <f t="shared" si="28"/>
        <v>0</v>
      </c>
      <c r="H388" s="26"/>
      <c r="I388" s="27"/>
    </row>
    <row r="389" spans="1:9" x14ac:dyDescent="0.25">
      <c r="A389" s="154"/>
      <c r="B389" s="124" t="str">
        <f>B151</f>
        <v>Bjarne Lassen</v>
      </c>
      <c r="C389" s="124"/>
      <c r="D389" s="24" t="s">
        <v>62</v>
      </c>
      <c r="E389" s="25">
        <f t="shared" si="28"/>
        <v>18.5</v>
      </c>
      <c r="F389" s="25">
        <f t="shared" si="28"/>
        <v>10.5</v>
      </c>
      <c r="G389" s="90"/>
      <c r="H389" s="26"/>
      <c r="I389" s="27"/>
    </row>
    <row r="390" spans="1:9" x14ac:dyDescent="0.25">
      <c r="A390" s="154"/>
      <c r="B390" s="124" t="str">
        <f>B152</f>
        <v>Carsten Dollerup</v>
      </c>
      <c r="C390" s="124"/>
      <c r="D390" s="24" t="s">
        <v>64</v>
      </c>
      <c r="E390" s="25">
        <f t="shared" si="28"/>
        <v>16.3</v>
      </c>
      <c r="F390" s="25">
        <f t="shared" si="28"/>
        <v>9</v>
      </c>
      <c r="G390" s="90">
        <f t="shared" si="28"/>
        <v>6</v>
      </c>
      <c r="H390" s="26"/>
      <c r="I390" s="27"/>
    </row>
    <row r="391" spans="1:9" x14ac:dyDescent="0.25">
      <c r="A391" s="154"/>
      <c r="B391" s="124" t="str">
        <f>B153</f>
        <v>Peer Juel Rasmussen</v>
      </c>
      <c r="C391" s="124"/>
      <c r="D391" s="24" t="s">
        <v>64</v>
      </c>
      <c r="E391" s="25">
        <f t="shared" si="28"/>
        <v>18.3</v>
      </c>
      <c r="F391" s="25">
        <f t="shared" si="28"/>
        <v>10</v>
      </c>
      <c r="G391" s="90"/>
      <c r="H391" s="26"/>
      <c r="I391" s="27"/>
    </row>
    <row r="392" spans="1:9" x14ac:dyDescent="0.25">
      <c r="A392" s="122" t="s">
        <v>167</v>
      </c>
      <c r="B392" s="123"/>
      <c r="C392" s="123"/>
      <c r="D392" s="123"/>
      <c r="E392" s="123"/>
      <c r="F392" s="123"/>
      <c r="G392" s="123"/>
      <c r="H392" s="123"/>
      <c r="I392" s="123"/>
    </row>
    <row r="393" spans="1:9" x14ac:dyDescent="0.25">
      <c r="A393" s="47" t="s">
        <v>71</v>
      </c>
      <c r="B393" s="38"/>
      <c r="C393" s="38"/>
      <c r="D393" s="39"/>
      <c r="E393" s="39"/>
      <c r="F393" s="39"/>
      <c r="G393" s="39"/>
      <c r="H393" s="40"/>
      <c r="I393" s="41"/>
    </row>
    <row r="394" spans="1:9" x14ac:dyDescent="0.25">
      <c r="A394" s="37"/>
      <c r="B394" s="38"/>
      <c r="C394" s="38"/>
      <c r="D394" s="39"/>
      <c r="E394" s="39"/>
      <c r="F394" s="39"/>
      <c r="G394" s="39"/>
      <c r="H394" s="40"/>
      <c r="I394" s="41"/>
    </row>
    <row r="395" spans="1:9" x14ac:dyDescent="0.25">
      <c r="A395" s="37"/>
      <c r="B395" s="38"/>
      <c r="C395" s="38"/>
      <c r="D395" s="39"/>
      <c r="E395" s="39"/>
      <c r="F395" s="39"/>
      <c r="G395" s="39"/>
      <c r="H395" s="40"/>
      <c r="I395" s="41"/>
    </row>
    <row r="396" spans="1:9" ht="15.75" thickBot="1" x14ac:dyDescent="0.3">
      <c r="A396" s="42"/>
      <c r="B396" s="43"/>
      <c r="C396" s="43"/>
      <c r="D396" s="44"/>
      <c r="E396" s="44"/>
      <c r="F396" s="44"/>
      <c r="G396" s="44"/>
      <c r="H396" s="45"/>
      <c r="I396" s="46"/>
    </row>
    <row r="397" spans="1:9" x14ac:dyDescent="0.25">
      <c r="A397" s="37"/>
      <c r="B397" s="38"/>
      <c r="C397" s="38"/>
      <c r="D397" s="39"/>
      <c r="E397" s="51"/>
      <c r="F397" s="51"/>
      <c r="G397" s="51"/>
      <c r="H397" s="40"/>
      <c r="I397" s="41"/>
    </row>
    <row r="398" spans="1:9" x14ac:dyDescent="0.25">
      <c r="A398" s="37"/>
      <c r="B398" s="38"/>
      <c r="C398" s="38"/>
      <c r="D398" s="39"/>
      <c r="E398" s="51"/>
      <c r="F398" s="51"/>
      <c r="G398" s="51"/>
      <c r="H398" s="40"/>
      <c r="I398" s="41"/>
    </row>
    <row r="399" spans="1:9" ht="23.25" customHeight="1" x14ac:dyDescent="0.25">
      <c r="A399" s="120" t="s">
        <v>70</v>
      </c>
      <c r="B399" s="120"/>
      <c r="C399" s="120"/>
      <c r="D399" s="120"/>
      <c r="E399" s="120"/>
      <c r="F399" s="120"/>
      <c r="G399" s="120"/>
      <c r="H399" s="120"/>
      <c r="I399" s="120"/>
    </row>
    <row r="400" spans="1:9" ht="23.25" x14ac:dyDescent="0.25">
      <c r="A400" s="20"/>
      <c r="B400" s="20"/>
      <c r="C400" s="20"/>
      <c r="D400" s="20"/>
      <c r="E400" s="20"/>
      <c r="F400" s="20"/>
      <c r="G400" s="20"/>
      <c r="H400" s="20"/>
      <c r="I400" s="20"/>
    </row>
    <row r="401" spans="1:9" x14ac:dyDescent="0.25">
      <c r="A401" s="121" t="s">
        <v>69</v>
      </c>
      <c r="B401" s="121"/>
      <c r="C401" s="121"/>
      <c r="D401" s="121"/>
      <c r="E401" s="121"/>
      <c r="F401" s="121"/>
      <c r="G401" s="121"/>
      <c r="H401" s="121"/>
      <c r="I401" s="121"/>
    </row>
    <row r="402" spans="1:9" x14ac:dyDescent="0.25">
      <c r="A402" s="33"/>
      <c r="B402" s="33"/>
      <c r="C402" s="33"/>
      <c r="D402" s="33"/>
      <c r="E402" s="33"/>
      <c r="F402" s="33"/>
      <c r="G402" s="33"/>
      <c r="H402" s="33"/>
      <c r="I402" s="33"/>
    </row>
    <row r="403" spans="1:9" x14ac:dyDescent="0.25">
      <c r="A403" s="21" t="s">
        <v>56</v>
      </c>
      <c r="B403" s="153" t="s">
        <v>38</v>
      </c>
      <c r="C403" s="153"/>
      <c r="D403" s="22" t="s">
        <v>57</v>
      </c>
      <c r="E403" s="23" t="s">
        <v>39</v>
      </c>
      <c r="F403" s="23" t="s">
        <v>58</v>
      </c>
      <c r="G403" s="23" t="s">
        <v>65</v>
      </c>
      <c r="H403" s="23" t="s">
        <v>59</v>
      </c>
      <c r="I403" s="23" t="s">
        <v>60</v>
      </c>
    </row>
    <row r="404" spans="1:9" x14ac:dyDescent="0.25">
      <c r="A404" s="154">
        <f>A154</f>
        <v>15</v>
      </c>
      <c r="B404" s="156" t="str">
        <f>B154</f>
        <v>Henrik Juul</v>
      </c>
      <c r="C404" s="156"/>
      <c r="D404" s="34" t="s">
        <v>61</v>
      </c>
      <c r="E404" s="50">
        <f t="shared" ref="E404:G407" si="29">E154</f>
        <v>10.4</v>
      </c>
      <c r="F404" s="25">
        <f t="shared" si="29"/>
        <v>5.5</v>
      </c>
      <c r="G404" s="90">
        <f t="shared" si="29"/>
        <v>0</v>
      </c>
      <c r="H404" s="35"/>
      <c r="I404" s="36"/>
    </row>
    <row r="405" spans="1:9" x14ac:dyDescent="0.25">
      <c r="A405" s="154"/>
      <c r="B405" s="124" t="str">
        <f>B155</f>
        <v>Kevin Connor</v>
      </c>
      <c r="C405" s="124"/>
      <c r="D405" s="24" t="s">
        <v>61</v>
      </c>
      <c r="E405" s="25">
        <f t="shared" si="29"/>
        <v>24.4</v>
      </c>
      <c r="F405" s="25">
        <f t="shared" si="29"/>
        <v>13</v>
      </c>
      <c r="G405" s="90"/>
      <c r="H405" s="26"/>
      <c r="I405" s="27"/>
    </row>
    <row r="406" spans="1:9" x14ac:dyDescent="0.25">
      <c r="A406" s="154"/>
      <c r="B406" s="124" t="str">
        <f>B156</f>
        <v>Mads Godsk Pedersen</v>
      </c>
      <c r="C406" s="124"/>
      <c r="D406" s="24" t="s">
        <v>62</v>
      </c>
      <c r="E406" s="25">
        <f t="shared" si="29"/>
        <v>10.5</v>
      </c>
      <c r="F406" s="25">
        <f t="shared" si="29"/>
        <v>6</v>
      </c>
      <c r="G406" s="90">
        <f t="shared" si="29"/>
        <v>3</v>
      </c>
      <c r="H406" s="26"/>
      <c r="I406" s="27"/>
    </row>
    <row r="407" spans="1:9" x14ac:dyDescent="0.25">
      <c r="A407" s="154"/>
      <c r="B407" s="124" t="str">
        <f>B157</f>
        <v>Claus Lund</v>
      </c>
      <c r="C407" s="124"/>
      <c r="D407" s="24" t="s">
        <v>62</v>
      </c>
      <c r="E407" s="25">
        <f t="shared" si="29"/>
        <v>27.6</v>
      </c>
      <c r="F407" s="25">
        <f t="shared" si="29"/>
        <v>15.5</v>
      </c>
      <c r="G407" s="90"/>
      <c r="H407" s="26"/>
      <c r="I407" s="27"/>
    </row>
    <row r="408" spans="1:9" x14ac:dyDescent="0.25">
      <c r="A408" s="122" t="s">
        <v>167</v>
      </c>
      <c r="B408" s="123"/>
      <c r="C408" s="123"/>
      <c r="D408" s="123"/>
      <c r="E408" s="123"/>
      <c r="F408" s="123"/>
      <c r="G408" s="123"/>
      <c r="H408" s="123"/>
      <c r="I408" s="123"/>
    </row>
    <row r="409" spans="1:9" x14ac:dyDescent="0.25">
      <c r="A409" s="47" t="s">
        <v>71</v>
      </c>
      <c r="B409" s="38"/>
      <c r="C409" s="38"/>
      <c r="D409" s="39"/>
      <c r="E409" s="39"/>
      <c r="F409" s="39"/>
      <c r="G409" s="39"/>
      <c r="H409" s="40"/>
      <c r="I409" s="41"/>
    </row>
    <row r="410" spans="1:9" x14ac:dyDescent="0.25">
      <c r="A410" s="37"/>
      <c r="B410" s="38"/>
      <c r="C410" s="38"/>
      <c r="D410" s="39"/>
      <c r="E410" s="39"/>
      <c r="F410" s="39"/>
      <c r="G410" s="39"/>
      <c r="H410" s="40"/>
      <c r="I410" s="41"/>
    </row>
    <row r="411" spans="1:9" x14ac:dyDescent="0.25">
      <c r="A411" s="37"/>
      <c r="B411" s="38"/>
      <c r="C411" s="38"/>
      <c r="D411" s="39"/>
      <c r="E411" s="39"/>
      <c r="F411" s="39"/>
      <c r="G411" s="39"/>
      <c r="H411" s="40"/>
      <c r="I411" s="41"/>
    </row>
    <row r="412" spans="1:9" ht="15.75" thickBot="1" x14ac:dyDescent="0.3">
      <c r="A412" s="42"/>
      <c r="B412" s="43"/>
      <c r="C412" s="43"/>
      <c r="D412" s="44"/>
      <c r="E412" s="44"/>
      <c r="F412" s="44"/>
      <c r="G412" s="44"/>
      <c r="H412" s="45"/>
      <c r="I412" s="46"/>
    </row>
    <row r="413" spans="1:9" x14ac:dyDescent="0.25">
      <c r="A413" s="37"/>
      <c r="B413" s="38"/>
      <c r="C413" s="38"/>
      <c r="D413" s="39"/>
      <c r="E413" s="39"/>
      <c r="F413" s="39"/>
      <c r="G413" s="39"/>
      <c r="H413" s="40"/>
      <c r="I413" s="41"/>
    </row>
    <row r="414" spans="1:9" ht="23.25" customHeight="1" x14ac:dyDescent="0.25">
      <c r="A414" s="120" t="s">
        <v>70</v>
      </c>
      <c r="B414" s="120"/>
      <c r="C414" s="120"/>
      <c r="D414" s="120"/>
      <c r="E414" s="120"/>
      <c r="F414" s="120"/>
      <c r="G414" s="120"/>
      <c r="H414" s="120"/>
      <c r="I414" s="120"/>
    </row>
    <row r="416" spans="1:9" ht="23.25" x14ac:dyDescent="0.25">
      <c r="A416" s="20"/>
      <c r="B416" s="20"/>
      <c r="C416" s="20"/>
      <c r="D416" s="20"/>
      <c r="E416" s="20"/>
      <c r="F416" s="20"/>
      <c r="G416" s="20"/>
      <c r="H416" s="20"/>
      <c r="I416" s="20"/>
    </row>
    <row r="417" spans="1:9" x14ac:dyDescent="0.25">
      <c r="A417" s="121" t="s">
        <v>69</v>
      </c>
      <c r="B417" s="121"/>
      <c r="C417" s="121"/>
      <c r="D417" s="121"/>
      <c r="E417" s="121"/>
      <c r="F417" s="121"/>
      <c r="G417" s="121"/>
      <c r="H417" s="121"/>
      <c r="I417" s="121"/>
    </row>
    <row r="418" spans="1:9" x14ac:dyDescent="0.25">
      <c r="A418" s="33"/>
      <c r="B418" s="33"/>
      <c r="C418" s="33"/>
      <c r="D418" s="33"/>
      <c r="E418" s="33"/>
      <c r="F418" s="33"/>
      <c r="G418" s="33"/>
      <c r="H418" s="33"/>
      <c r="I418" s="33"/>
    </row>
    <row r="419" spans="1:9" x14ac:dyDescent="0.25">
      <c r="A419" s="21" t="s">
        <v>56</v>
      </c>
      <c r="B419" s="153" t="s">
        <v>38</v>
      </c>
      <c r="C419" s="153"/>
      <c r="D419" s="22" t="s">
        <v>57</v>
      </c>
      <c r="E419" s="23" t="s">
        <v>39</v>
      </c>
      <c r="F419" s="23" t="s">
        <v>58</v>
      </c>
      <c r="G419" s="23" t="s">
        <v>65</v>
      </c>
      <c r="H419" s="23" t="s">
        <v>59</v>
      </c>
      <c r="I419" s="23" t="s">
        <v>60</v>
      </c>
    </row>
    <row r="420" spans="1:9" x14ac:dyDescent="0.25">
      <c r="A420" s="154">
        <f>A158</f>
        <v>16</v>
      </c>
      <c r="B420" s="156" t="str">
        <f>B158</f>
        <v>Svend Kamp</v>
      </c>
      <c r="C420" s="156"/>
      <c r="D420" s="34" t="s">
        <v>64</v>
      </c>
      <c r="E420" s="50">
        <f t="shared" ref="E420:G423" si="30">E158</f>
        <v>17.899999999999999</v>
      </c>
      <c r="F420" s="25">
        <f t="shared" si="30"/>
        <v>10</v>
      </c>
      <c r="G420" s="90">
        <f t="shared" si="30"/>
        <v>7.5</v>
      </c>
      <c r="H420" s="35"/>
      <c r="I420" s="36"/>
    </row>
    <row r="421" spans="1:9" x14ac:dyDescent="0.25">
      <c r="A421" s="154"/>
      <c r="B421" s="124" t="str">
        <f>B159</f>
        <v>Kaj Verner Hansen</v>
      </c>
      <c r="C421" s="124"/>
      <c r="D421" s="24" t="s">
        <v>64</v>
      </c>
      <c r="E421" s="25">
        <f t="shared" si="30"/>
        <v>21.9</v>
      </c>
      <c r="F421" s="25">
        <f t="shared" si="30"/>
        <v>12.5</v>
      </c>
      <c r="G421" s="90"/>
      <c r="H421" s="26"/>
      <c r="I421" s="27"/>
    </row>
    <row r="422" spans="1:9" x14ac:dyDescent="0.25">
      <c r="A422" s="154"/>
      <c r="B422" s="124" t="str">
        <f>B160</f>
        <v>Ole Jensen</v>
      </c>
      <c r="C422" s="124"/>
      <c r="D422" s="24" t="s">
        <v>63</v>
      </c>
      <c r="E422" s="25">
        <f t="shared" si="30"/>
        <v>3.5</v>
      </c>
      <c r="F422" s="25">
        <f t="shared" si="30"/>
        <v>2</v>
      </c>
      <c r="G422" s="90">
        <f t="shared" si="30"/>
        <v>0</v>
      </c>
      <c r="H422" s="26"/>
      <c r="I422" s="27"/>
    </row>
    <row r="423" spans="1:9" x14ac:dyDescent="0.25">
      <c r="A423" s="154"/>
      <c r="B423" s="124" t="str">
        <f>B161</f>
        <v>Søren Nielsen</v>
      </c>
      <c r="C423" s="124"/>
      <c r="D423" s="24" t="s">
        <v>63</v>
      </c>
      <c r="E423" s="25">
        <f t="shared" si="30"/>
        <v>22.8</v>
      </c>
      <c r="F423" s="25">
        <f t="shared" si="30"/>
        <v>13</v>
      </c>
      <c r="G423" s="90"/>
      <c r="H423" s="26"/>
      <c r="I423" s="27"/>
    </row>
    <row r="424" spans="1:9" x14ac:dyDescent="0.25">
      <c r="A424" s="122" t="s">
        <v>167</v>
      </c>
      <c r="B424" s="123"/>
      <c r="C424" s="123"/>
      <c r="D424" s="123"/>
      <c r="E424" s="123"/>
      <c r="F424" s="123"/>
      <c r="G424" s="123"/>
      <c r="H424" s="123"/>
      <c r="I424" s="123"/>
    </row>
    <row r="425" spans="1:9" x14ac:dyDescent="0.25">
      <c r="A425" s="47" t="s">
        <v>71</v>
      </c>
      <c r="B425" s="38"/>
      <c r="C425" s="38"/>
      <c r="D425" s="39"/>
      <c r="E425" s="39"/>
      <c r="F425" s="39"/>
      <c r="G425" s="39"/>
      <c r="H425" s="40"/>
      <c r="I425" s="41"/>
    </row>
    <row r="426" spans="1:9" x14ac:dyDescent="0.25">
      <c r="A426" s="37"/>
      <c r="B426" s="38"/>
      <c r="C426" s="38"/>
      <c r="D426" s="39"/>
      <c r="E426" s="39"/>
      <c r="F426" s="39"/>
      <c r="G426" s="39"/>
      <c r="H426" s="40"/>
      <c r="I426" s="41"/>
    </row>
    <row r="427" spans="1:9" x14ac:dyDescent="0.25">
      <c r="A427" s="37"/>
      <c r="B427" s="38"/>
      <c r="C427" s="38"/>
      <c r="D427" s="39"/>
      <c r="E427" s="39"/>
      <c r="F427" s="39"/>
      <c r="G427" s="39"/>
      <c r="H427" s="40"/>
      <c r="I427" s="41"/>
    </row>
    <row r="428" spans="1:9" ht="15.75" thickBot="1" x14ac:dyDescent="0.3">
      <c r="A428" s="42"/>
      <c r="B428" s="43"/>
      <c r="C428" s="43"/>
      <c r="D428" s="44"/>
      <c r="E428" s="44"/>
      <c r="F428" s="44"/>
      <c r="G428" s="44"/>
      <c r="H428" s="45"/>
      <c r="I428" s="46"/>
    </row>
    <row r="429" spans="1:9" x14ac:dyDescent="0.25">
      <c r="A429" s="37"/>
      <c r="B429" s="38"/>
      <c r="C429" s="38"/>
      <c r="D429" s="39"/>
      <c r="E429" s="51"/>
      <c r="F429" s="51"/>
      <c r="G429" s="51"/>
      <c r="H429" s="40"/>
      <c r="I429" s="41"/>
    </row>
    <row r="430" spans="1:9" x14ac:dyDescent="0.25">
      <c r="A430" s="37"/>
      <c r="B430" s="38"/>
      <c r="C430" s="38"/>
      <c r="D430" s="39"/>
      <c r="E430" s="51"/>
      <c r="F430" s="51"/>
      <c r="G430" s="51"/>
      <c r="H430" s="40"/>
      <c r="I430" s="41"/>
    </row>
    <row r="431" spans="1:9" ht="23.25" customHeight="1" x14ac:dyDescent="0.25">
      <c r="A431" s="120" t="s">
        <v>70</v>
      </c>
      <c r="B431" s="120"/>
      <c r="C431" s="120"/>
      <c r="D431" s="120"/>
      <c r="E431" s="120"/>
      <c r="F431" s="120"/>
      <c r="G431" s="120"/>
      <c r="H431" s="120"/>
      <c r="I431" s="120"/>
    </row>
    <row r="432" spans="1:9" ht="23.25" x14ac:dyDescent="0.25">
      <c r="A432" s="20"/>
      <c r="B432" s="20"/>
      <c r="C432" s="20"/>
      <c r="D432" s="20"/>
      <c r="E432" s="20"/>
      <c r="F432" s="20"/>
      <c r="G432" s="20"/>
      <c r="H432" s="20"/>
      <c r="I432" s="20"/>
    </row>
    <row r="433" spans="1:9" x14ac:dyDescent="0.25">
      <c r="A433" s="121" t="s">
        <v>69</v>
      </c>
      <c r="B433" s="121"/>
      <c r="C433" s="121"/>
      <c r="D433" s="121"/>
      <c r="E433" s="121"/>
      <c r="F433" s="121"/>
      <c r="G433" s="121"/>
      <c r="H433" s="121"/>
      <c r="I433" s="121"/>
    </row>
    <row r="434" spans="1:9" x14ac:dyDescent="0.25">
      <c r="A434" s="33"/>
      <c r="B434" s="33"/>
      <c r="C434" s="33"/>
      <c r="D434" s="33"/>
      <c r="E434" s="33"/>
      <c r="F434" s="33"/>
      <c r="G434" s="33"/>
      <c r="H434" s="33"/>
      <c r="I434" s="33"/>
    </row>
    <row r="435" spans="1:9" x14ac:dyDescent="0.25">
      <c r="A435" s="21" t="s">
        <v>56</v>
      </c>
      <c r="B435" s="153" t="s">
        <v>38</v>
      </c>
      <c r="C435" s="153"/>
      <c r="D435" s="22" t="s">
        <v>57</v>
      </c>
      <c r="E435" s="23" t="s">
        <v>39</v>
      </c>
      <c r="F435" s="23" t="s">
        <v>58</v>
      </c>
      <c r="G435" s="23" t="s">
        <v>65</v>
      </c>
      <c r="H435" s="23" t="s">
        <v>59</v>
      </c>
      <c r="I435" s="23" t="s">
        <v>60</v>
      </c>
    </row>
    <row r="436" spans="1:9" x14ac:dyDescent="0.25">
      <c r="A436" s="154">
        <f>A162</f>
        <v>17</v>
      </c>
      <c r="B436" s="156" t="str">
        <f>B162</f>
        <v>Leon Kragh</v>
      </c>
      <c r="C436" s="156"/>
      <c r="D436" s="34" t="s">
        <v>64</v>
      </c>
      <c r="E436" s="50">
        <f t="shared" ref="E436:G439" si="31">E162</f>
        <v>15</v>
      </c>
      <c r="F436" s="25">
        <f t="shared" si="31"/>
        <v>8.5</v>
      </c>
      <c r="G436" s="90">
        <f t="shared" si="31"/>
        <v>2.5</v>
      </c>
      <c r="H436" s="35"/>
      <c r="I436" s="36"/>
    </row>
    <row r="437" spans="1:9" x14ac:dyDescent="0.25">
      <c r="A437" s="154"/>
      <c r="B437" s="124" t="str">
        <f>B163</f>
        <v>Henrik Jespersen</v>
      </c>
      <c r="C437" s="124"/>
      <c r="D437" s="24" t="s">
        <v>64</v>
      </c>
      <c r="E437" s="25">
        <f t="shared" si="31"/>
        <v>24.6</v>
      </c>
      <c r="F437" s="25">
        <f t="shared" si="31"/>
        <v>14</v>
      </c>
      <c r="G437" s="90"/>
      <c r="H437" s="26"/>
      <c r="I437" s="27"/>
    </row>
    <row r="438" spans="1:9" x14ac:dyDescent="0.25">
      <c r="A438" s="154"/>
      <c r="B438" s="124" t="str">
        <f>B164</f>
        <v>Søren Guldhammer</v>
      </c>
      <c r="C438" s="124"/>
      <c r="D438" s="24" t="s">
        <v>61</v>
      </c>
      <c r="E438" s="25">
        <f t="shared" si="31"/>
        <v>16.7</v>
      </c>
      <c r="F438" s="25">
        <f t="shared" si="31"/>
        <v>9.5</v>
      </c>
      <c r="G438" s="90">
        <f t="shared" si="31"/>
        <v>0</v>
      </c>
      <c r="H438" s="26"/>
      <c r="I438" s="27"/>
    </row>
    <row r="439" spans="1:9" x14ac:dyDescent="0.25">
      <c r="A439" s="154"/>
      <c r="B439" s="124" t="str">
        <f>B165</f>
        <v>Mads Rohde Skovbjerg</v>
      </c>
      <c r="C439" s="124"/>
      <c r="D439" s="24" t="s">
        <v>61</v>
      </c>
      <c r="E439" s="25">
        <f t="shared" si="31"/>
        <v>19.2</v>
      </c>
      <c r="F439" s="25">
        <f t="shared" si="31"/>
        <v>10.5</v>
      </c>
      <c r="G439" s="90"/>
      <c r="H439" s="26"/>
      <c r="I439" s="27"/>
    </row>
    <row r="440" spans="1:9" x14ac:dyDescent="0.25">
      <c r="A440" s="122" t="s">
        <v>167</v>
      </c>
      <c r="B440" s="123"/>
      <c r="C440" s="123"/>
      <c r="D440" s="123"/>
      <c r="E440" s="123"/>
      <c r="F440" s="123"/>
      <c r="G440" s="123"/>
      <c r="H440" s="123"/>
      <c r="I440" s="123"/>
    </row>
    <row r="441" spans="1:9" x14ac:dyDescent="0.25">
      <c r="A441" s="47" t="s">
        <v>71</v>
      </c>
      <c r="B441" s="38"/>
      <c r="C441" s="38"/>
      <c r="D441" s="39"/>
      <c r="E441" s="39"/>
      <c r="F441" s="39"/>
      <c r="G441" s="39"/>
      <c r="H441" s="40"/>
      <c r="I441" s="41"/>
    </row>
    <row r="442" spans="1:9" x14ac:dyDescent="0.25">
      <c r="A442" s="37"/>
      <c r="B442" s="38"/>
      <c r="C442" s="38"/>
      <c r="D442" s="39"/>
      <c r="E442" s="39"/>
      <c r="F442" s="39"/>
      <c r="G442" s="39"/>
      <c r="H442" s="40"/>
      <c r="I442" s="41"/>
    </row>
    <row r="443" spans="1:9" x14ac:dyDescent="0.25">
      <c r="A443" s="37"/>
      <c r="B443" s="38"/>
      <c r="C443" s="38"/>
      <c r="D443" s="39"/>
      <c r="E443" s="39"/>
      <c r="F443" s="39"/>
      <c r="G443" s="39"/>
      <c r="H443" s="40"/>
      <c r="I443" s="41"/>
    </row>
    <row r="444" spans="1:9" ht="15.75" thickBot="1" x14ac:dyDescent="0.3">
      <c r="A444" s="42"/>
      <c r="B444" s="43"/>
      <c r="C444" s="43"/>
      <c r="D444" s="44"/>
      <c r="E444" s="44"/>
      <c r="F444" s="44"/>
      <c r="G444" s="44"/>
      <c r="H444" s="45"/>
      <c r="I444" s="46"/>
    </row>
    <row r="445" spans="1:9" x14ac:dyDescent="0.25">
      <c r="A445" s="37"/>
      <c r="B445" s="38"/>
      <c r="C445" s="38"/>
      <c r="D445" s="39"/>
      <c r="E445" s="51"/>
      <c r="F445" s="51"/>
      <c r="G445" s="51"/>
      <c r="H445" s="40"/>
      <c r="I445" s="41"/>
    </row>
    <row r="446" spans="1:9" x14ac:dyDescent="0.25">
      <c r="A446" s="37"/>
      <c r="B446" s="38"/>
      <c r="C446" s="38"/>
      <c r="D446" s="39"/>
      <c r="E446" s="51"/>
      <c r="F446" s="51"/>
      <c r="G446" s="51"/>
      <c r="H446" s="40"/>
      <c r="I446" s="41"/>
    </row>
    <row r="447" spans="1:9" ht="23.25" customHeight="1" x14ac:dyDescent="0.25">
      <c r="A447" s="120" t="s">
        <v>70</v>
      </c>
      <c r="B447" s="120"/>
      <c r="C447" s="120"/>
      <c r="D447" s="120"/>
      <c r="E447" s="120"/>
      <c r="F447" s="120"/>
      <c r="G447" s="120"/>
      <c r="H447" s="120"/>
      <c r="I447" s="120"/>
    </row>
    <row r="448" spans="1:9" ht="23.25" x14ac:dyDescent="0.25">
      <c r="A448" s="20"/>
      <c r="B448" s="20"/>
      <c r="C448" s="20"/>
      <c r="D448" s="20"/>
      <c r="E448" s="20"/>
      <c r="F448" s="20"/>
      <c r="G448" s="20"/>
      <c r="H448" s="20"/>
      <c r="I448" s="20"/>
    </row>
    <row r="449" spans="1:9" x14ac:dyDescent="0.25">
      <c r="A449" s="121" t="s">
        <v>69</v>
      </c>
      <c r="B449" s="121"/>
      <c r="C449" s="121"/>
      <c r="D449" s="121"/>
      <c r="E449" s="121"/>
      <c r="F449" s="121"/>
      <c r="G449" s="121"/>
      <c r="H449" s="121"/>
      <c r="I449" s="121"/>
    </row>
    <row r="450" spans="1:9" x14ac:dyDescent="0.25">
      <c r="A450" s="33"/>
      <c r="B450" s="33"/>
      <c r="C450" s="33"/>
      <c r="D450" s="33"/>
      <c r="E450" s="33"/>
      <c r="F450" s="33"/>
      <c r="G450" s="33"/>
      <c r="H450" s="33"/>
      <c r="I450" s="33"/>
    </row>
    <row r="451" spans="1:9" x14ac:dyDescent="0.25">
      <c r="A451" s="21" t="s">
        <v>56</v>
      </c>
      <c r="B451" s="153" t="s">
        <v>38</v>
      </c>
      <c r="C451" s="153"/>
      <c r="D451" s="22" t="s">
        <v>57</v>
      </c>
      <c r="E451" s="23" t="s">
        <v>39</v>
      </c>
      <c r="F451" s="23" t="s">
        <v>58</v>
      </c>
      <c r="G451" s="23" t="s">
        <v>65</v>
      </c>
      <c r="H451" s="23" t="s">
        <v>59</v>
      </c>
      <c r="I451" s="23" t="s">
        <v>60</v>
      </c>
    </row>
    <row r="452" spans="1:9" x14ac:dyDescent="0.25">
      <c r="A452" s="154">
        <f>A166</f>
        <v>18</v>
      </c>
      <c r="B452" s="156" t="str">
        <f>B166</f>
        <v>Karsten Juhler</v>
      </c>
      <c r="C452" s="156"/>
      <c r="D452" s="34" t="s">
        <v>63</v>
      </c>
      <c r="E452" s="50">
        <f t="shared" ref="E452:G455" si="32">E166</f>
        <v>9.5</v>
      </c>
      <c r="F452" s="25">
        <f t="shared" si="32"/>
        <v>5</v>
      </c>
      <c r="G452" s="90">
        <f t="shared" si="32"/>
        <v>0</v>
      </c>
      <c r="H452" s="35"/>
      <c r="I452" s="36"/>
    </row>
    <row r="453" spans="1:9" x14ac:dyDescent="0.25">
      <c r="A453" s="154"/>
      <c r="B453" s="124" t="str">
        <f>B167</f>
        <v>Holger Christensen</v>
      </c>
      <c r="C453" s="124"/>
      <c r="D453" s="24" t="s">
        <v>63</v>
      </c>
      <c r="E453" s="25">
        <f t="shared" si="32"/>
        <v>24.1</v>
      </c>
      <c r="F453" s="25">
        <f t="shared" si="32"/>
        <v>13</v>
      </c>
      <c r="G453" s="90"/>
      <c r="H453" s="26"/>
      <c r="I453" s="27"/>
    </row>
    <row r="454" spans="1:9" x14ac:dyDescent="0.25">
      <c r="A454" s="154"/>
      <c r="B454" s="124" t="str">
        <f>B168</f>
        <v>Lars Pedersen</v>
      </c>
      <c r="C454" s="124"/>
      <c r="D454" s="24" t="s">
        <v>62</v>
      </c>
      <c r="E454" s="25">
        <f t="shared" si="32"/>
        <v>13.9</v>
      </c>
      <c r="F454" s="25">
        <f t="shared" si="32"/>
        <v>7.5</v>
      </c>
      <c r="G454" s="90">
        <f t="shared" si="32"/>
        <v>1</v>
      </c>
      <c r="H454" s="26"/>
      <c r="I454" s="27"/>
    </row>
    <row r="455" spans="1:9" x14ac:dyDescent="0.25">
      <c r="A455" s="154"/>
      <c r="B455" s="124" t="str">
        <f>B169</f>
        <v>Kim Storm</v>
      </c>
      <c r="C455" s="124"/>
      <c r="D455" s="24" t="s">
        <v>62</v>
      </c>
      <c r="E455" s="25">
        <f t="shared" si="32"/>
        <v>20.9</v>
      </c>
      <c r="F455" s="25">
        <f t="shared" si="32"/>
        <v>11.5</v>
      </c>
      <c r="G455" s="90"/>
      <c r="H455" s="26"/>
      <c r="I455" s="27"/>
    </row>
    <row r="456" spans="1:9" x14ac:dyDescent="0.25">
      <c r="A456" s="122" t="s">
        <v>167</v>
      </c>
      <c r="B456" s="123"/>
      <c r="C456" s="123"/>
      <c r="D456" s="123"/>
      <c r="E456" s="123"/>
      <c r="F456" s="123"/>
      <c r="G456" s="123"/>
      <c r="H456" s="123"/>
      <c r="I456" s="123"/>
    </row>
    <row r="457" spans="1:9" x14ac:dyDescent="0.25">
      <c r="A457" s="47" t="s">
        <v>71</v>
      </c>
      <c r="B457" s="38"/>
      <c r="C457" s="38"/>
      <c r="D457" s="39"/>
      <c r="E457" s="39"/>
      <c r="F457" s="39"/>
      <c r="G457" s="39"/>
      <c r="H457" s="40"/>
      <c r="I457" s="41"/>
    </row>
    <row r="458" spans="1:9" x14ac:dyDescent="0.25">
      <c r="A458" s="37"/>
      <c r="B458" s="38"/>
      <c r="C458" s="38"/>
      <c r="D458" s="39"/>
      <c r="E458" s="39"/>
      <c r="F458" s="39"/>
      <c r="G458" s="39"/>
      <c r="H458" s="40"/>
      <c r="I458" s="41"/>
    </row>
    <row r="459" spans="1:9" x14ac:dyDescent="0.25">
      <c r="A459" s="37"/>
      <c r="B459" s="38"/>
      <c r="C459" s="38"/>
      <c r="D459" s="39"/>
      <c r="E459" s="39"/>
      <c r="F459" s="39"/>
      <c r="G459" s="39"/>
      <c r="H459" s="40"/>
      <c r="I459" s="41"/>
    </row>
    <row r="460" spans="1:9" ht="15.75" thickBot="1" x14ac:dyDescent="0.3">
      <c r="A460" s="42"/>
      <c r="B460" s="43"/>
      <c r="C460" s="43"/>
      <c r="D460" s="44"/>
      <c r="E460" s="44"/>
      <c r="F460" s="44"/>
      <c r="G460" s="44"/>
      <c r="H460" s="45"/>
      <c r="I460" s="46"/>
    </row>
  </sheetData>
  <mergeCells count="363">
    <mergeCell ref="B66:C66"/>
    <mergeCell ref="B67:C67"/>
    <mergeCell ref="B68:C68"/>
    <mergeCell ref="B90:C90"/>
    <mergeCell ref="B91:C91"/>
    <mergeCell ref="B85:C85"/>
    <mergeCell ref="M85:N85"/>
    <mergeCell ref="M86:N86"/>
    <mergeCell ref="B87:C87"/>
    <mergeCell ref="B88:C88"/>
    <mergeCell ref="B89:C89"/>
    <mergeCell ref="B78:C78"/>
    <mergeCell ref="B79:C79"/>
    <mergeCell ref="B80:C80"/>
    <mergeCell ref="B81:C81"/>
    <mergeCell ref="M82:N82"/>
    <mergeCell ref="B83:C83"/>
    <mergeCell ref="B74:C74"/>
    <mergeCell ref="B75:C75"/>
    <mergeCell ref="B76:C76"/>
    <mergeCell ref="B77:C77"/>
    <mergeCell ref="H79:I79"/>
    <mergeCell ref="H74:I74"/>
    <mergeCell ref="H75:I75"/>
    <mergeCell ref="H62:I62"/>
    <mergeCell ref="H51:I51"/>
    <mergeCell ref="H52:I52"/>
    <mergeCell ref="H53:I53"/>
    <mergeCell ref="H54:I54"/>
    <mergeCell ref="H55:I55"/>
    <mergeCell ref="H56:I56"/>
    <mergeCell ref="B51:C51"/>
    <mergeCell ref="B52:C52"/>
    <mergeCell ref="B53:C53"/>
    <mergeCell ref="B54:C54"/>
    <mergeCell ref="B55:C55"/>
    <mergeCell ref="B57:C57"/>
    <mergeCell ref="B60:C60"/>
    <mergeCell ref="B56:C56"/>
    <mergeCell ref="B58:C58"/>
    <mergeCell ref="B59:C59"/>
    <mergeCell ref="B61:C61"/>
    <mergeCell ref="B62:C62"/>
    <mergeCell ref="H58:I58"/>
    <mergeCell ref="H59:I59"/>
    <mergeCell ref="H60:I60"/>
    <mergeCell ref="H61:I61"/>
    <mergeCell ref="A337:I337"/>
    <mergeCell ref="K98:L100"/>
    <mergeCell ref="K102:L104"/>
    <mergeCell ref="K106:L108"/>
    <mergeCell ref="K110:L112"/>
    <mergeCell ref="K114:L116"/>
    <mergeCell ref="K118:L120"/>
    <mergeCell ref="K122:L124"/>
    <mergeCell ref="K126:L128"/>
    <mergeCell ref="K130:L132"/>
    <mergeCell ref="K134:L136"/>
    <mergeCell ref="K138:L140"/>
    <mergeCell ref="K142:L144"/>
    <mergeCell ref="K146:L148"/>
    <mergeCell ref="K150:L152"/>
    <mergeCell ref="K154:L156"/>
    <mergeCell ref="K158:L160"/>
    <mergeCell ref="K162:L164"/>
    <mergeCell ref="K166:L168"/>
    <mergeCell ref="C173:F174"/>
    <mergeCell ref="B249:C249"/>
    <mergeCell ref="A261:I261"/>
    <mergeCell ref="A263:I263"/>
    <mergeCell ref="B265:C265"/>
    <mergeCell ref="A399:I399"/>
    <mergeCell ref="A401:I401"/>
    <mergeCell ref="B403:C403"/>
    <mergeCell ref="A414:I414"/>
    <mergeCell ref="A417:I417"/>
    <mergeCell ref="B419:C419"/>
    <mergeCell ref="A339:I339"/>
    <mergeCell ref="B341:C341"/>
    <mergeCell ref="A353:I353"/>
    <mergeCell ref="A355:I355"/>
    <mergeCell ref="B357:C357"/>
    <mergeCell ref="A367:I367"/>
    <mergeCell ref="A369:I369"/>
    <mergeCell ref="B371:C371"/>
    <mergeCell ref="A383:I383"/>
    <mergeCell ref="A372:A375"/>
    <mergeCell ref="B372:C372"/>
    <mergeCell ref="B373:C373"/>
    <mergeCell ref="B374:C374"/>
    <mergeCell ref="B375:C375"/>
    <mergeCell ref="A388:A391"/>
    <mergeCell ref="B388:C388"/>
    <mergeCell ref="B389:C389"/>
    <mergeCell ref="B390:C390"/>
    <mergeCell ref="A431:I431"/>
    <mergeCell ref="A433:I433"/>
    <mergeCell ref="B435:C435"/>
    <mergeCell ref="A404:A407"/>
    <mergeCell ref="B404:C404"/>
    <mergeCell ref="B405:C405"/>
    <mergeCell ref="B406:C406"/>
    <mergeCell ref="B407:C407"/>
    <mergeCell ref="A420:A423"/>
    <mergeCell ref="B420:C420"/>
    <mergeCell ref="B421:C421"/>
    <mergeCell ref="B422:C422"/>
    <mergeCell ref="B423:C423"/>
    <mergeCell ref="A275:I275"/>
    <mergeCell ref="A277:I277"/>
    <mergeCell ref="B279:C279"/>
    <mergeCell ref="A291:I291"/>
    <mergeCell ref="A293:I293"/>
    <mergeCell ref="A280:A283"/>
    <mergeCell ref="B280:C280"/>
    <mergeCell ref="B281:C281"/>
    <mergeCell ref="B282:C282"/>
    <mergeCell ref="B312:C312"/>
    <mergeCell ref="B313:C313"/>
    <mergeCell ref="B314:C314"/>
    <mergeCell ref="B315:C315"/>
    <mergeCell ref="A326:A329"/>
    <mergeCell ref="B326:C326"/>
    <mergeCell ref="B327:C327"/>
    <mergeCell ref="B328:C328"/>
    <mergeCell ref="B329:C329"/>
    <mergeCell ref="A215:I215"/>
    <mergeCell ref="A217:I217"/>
    <mergeCell ref="B203:C203"/>
    <mergeCell ref="B219:C219"/>
    <mergeCell ref="A229:I229"/>
    <mergeCell ref="A231:I231"/>
    <mergeCell ref="B233:C233"/>
    <mergeCell ref="A245:I245"/>
    <mergeCell ref="A247:I247"/>
    <mergeCell ref="A220:A223"/>
    <mergeCell ref="B220:C220"/>
    <mergeCell ref="B221:C221"/>
    <mergeCell ref="B222:C222"/>
    <mergeCell ref="B223:C223"/>
    <mergeCell ref="A234:A237"/>
    <mergeCell ref="B234:C234"/>
    <mergeCell ref="B235:C235"/>
    <mergeCell ref="B236:C236"/>
    <mergeCell ref="B237:C237"/>
    <mergeCell ref="A436:A439"/>
    <mergeCell ref="B436:C436"/>
    <mergeCell ref="B437:C437"/>
    <mergeCell ref="B438:C438"/>
    <mergeCell ref="B439:C439"/>
    <mergeCell ref="A452:A455"/>
    <mergeCell ref="B452:C452"/>
    <mergeCell ref="B453:C453"/>
    <mergeCell ref="B454:C454"/>
    <mergeCell ref="B455:C455"/>
    <mergeCell ref="A447:I447"/>
    <mergeCell ref="A449:I449"/>
    <mergeCell ref="B451:C451"/>
    <mergeCell ref="B391:C391"/>
    <mergeCell ref="A385:I385"/>
    <mergeCell ref="B387:C387"/>
    <mergeCell ref="A342:A345"/>
    <mergeCell ref="B342:C342"/>
    <mergeCell ref="B343:C343"/>
    <mergeCell ref="B344:C344"/>
    <mergeCell ref="B345:C345"/>
    <mergeCell ref="A358:A361"/>
    <mergeCell ref="B358:C358"/>
    <mergeCell ref="B359:C359"/>
    <mergeCell ref="B360:C360"/>
    <mergeCell ref="B361:C361"/>
    <mergeCell ref="A376:I376"/>
    <mergeCell ref="B311:C311"/>
    <mergeCell ref="A321:I321"/>
    <mergeCell ref="A323:I323"/>
    <mergeCell ref="B325:C325"/>
    <mergeCell ref="A250:A253"/>
    <mergeCell ref="B250:C250"/>
    <mergeCell ref="B251:C251"/>
    <mergeCell ref="B252:C252"/>
    <mergeCell ref="B253:C253"/>
    <mergeCell ref="A266:A269"/>
    <mergeCell ref="B266:C266"/>
    <mergeCell ref="B267:C267"/>
    <mergeCell ref="B268:C268"/>
    <mergeCell ref="B269:C269"/>
    <mergeCell ref="B283:C283"/>
    <mergeCell ref="A296:A299"/>
    <mergeCell ref="B296:C296"/>
    <mergeCell ref="B297:C297"/>
    <mergeCell ref="B298:C298"/>
    <mergeCell ref="B299:C299"/>
    <mergeCell ref="B295:C295"/>
    <mergeCell ref="A307:I307"/>
    <mergeCell ref="A309:I309"/>
    <mergeCell ref="A312:A315"/>
    <mergeCell ref="A183:I183"/>
    <mergeCell ref="A185:I185"/>
    <mergeCell ref="B187:C187"/>
    <mergeCell ref="A188:A191"/>
    <mergeCell ref="B188:C188"/>
    <mergeCell ref="B189:C189"/>
    <mergeCell ref="B190:C190"/>
    <mergeCell ref="B191:C191"/>
    <mergeCell ref="A204:A207"/>
    <mergeCell ref="B204:C204"/>
    <mergeCell ref="B205:C205"/>
    <mergeCell ref="B206:C206"/>
    <mergeCell ref="B207:C207"/>
    <mergeCell ref="A199:I199"/>
    <mergeCell ref="A201:I201"/>
    <mergeCell ref="B148:C148"/>
    <mergeCell ref="B149:C149"/>
    <mergeCell ref="B150:C150"/>
    <mergeCell ref="B151:C151"/>
    <mergeCell ref="B152:C152"/>
    <mergeCell ref="B153:C153"/>
    <mergeCell ref="A166:A169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3:C163"/>
    <mergeCell ref="B164:C164"/>
    <mergeCell ref="B165:C165"/>
    <mergeCell ref="B166:C166"/>
    <mergeCell ref="B167:C167"/>
    <mergeCell ref="B168:C168"/>
    <mergeCell ref="B169:C169"/>
    <mergeCell ref="B162:C162"/>
    <mergeCell ref="B113:C113"/>
    <mergeCell ref="B114:C114"/>
    <mergeCell ref="B118:C118"/>
    <mergeCell ref="B145:C145"/>
    <mergeCell ref="B146:C146"/>
    <mergeCell ref="B147:C147"/>
    <mergeCell ref="H76:I76"/>
    <mergeCell ref="H77:I77"/>
    <mergeCell ref="H87:I87"/>
    <mergeCell ref="H88:I88"/>
    <mergeCell ref="H89:I89"/>
    <mergeCell ref="H90:I90"/>
    <mergeCell ref="H91:I91"/>
    <mergeCell ref="H86:I86"/>
    <mergeCell ref="H81:I81"/>
    <mergeCell ref="H82:I82"/>
    <mergeCell ref="H83:I83"/>
    <mergeCell ref="H84:I84"/>
    <mergeCell ref="H85:I85"/>
    <mergeCell ref="H78:I78"/>
    <mergeCell ref="B143:C143"/>
    <mergeCell ref="B144:C144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H73:I73"/>
    <mergeCell ref="A1:I1"/>
    <mergeCell ref="A40:G40"/>
    <mergeCell ref="C11:E11"/>
    <mergeCell ref="A6:B7"/>
    <mergeCell ref="A8:B11"/>
    <mergeCell ref="G6:I11"/>
    <mergeCell ref="C6:E6"/>
    <mergeCell ref="C7:E7"/>
    <mergeCell ref="C8:E8"/>
    <mergeCell ref="C9:E9"/>
    <mergeCell ref="C10:E10"/>
    <mergeCell ref="A2:I2"/>
    <mergeCell ref="A3:I3"/>
    <mergeCell ref="A4:I4"/>
    <mergeCell ref="A5:I5"/>
    <mergeCell ref="A32:I32"/>
    <mergeCell ref="A13:E13"/>
    <mergeCell ref="H50:I50"/>
    <mergeCell ref="H57:I57"/>
    <mergeCell ref="B116:C116"/>
    <mergeCell ref="B117:C117"/>
    <mergeCell ref="B98:C98"/>
    <mergeCell ref="B99:C99"/>
    <mergeCell ref="B112:C112"/>
    <mergeCell ref="A47:I47"/>
    <mergeCell ref="A49:E49"/>
    <mergeCell ref="G49:K49"/>
    <mergeCell ref="A42:F42"/>
    <mergeCell ref="A44:F44"/>
    <mergeCell ref="B50:C50"/>
    <mergeCell ref="A43:F43"/>
    <mergeCell ref="B73:C73"/>
    <mergeCell ref="H66:I66"/>
    <mergeCell ref="H67:I67"/>
    <mergeCell ref="H68:I68"/>
    <mergeCell ref="H63:I63"/>
    <mergeCell ref="H64:I64"/>
    <mergeCell ref="H65:I65"/>
    <mergeCell ref="B63:C63"/>
    <mergeCell ref="B64:C64"/>
    <mergeCell ref="B65:C65"/>
    <mergeCell ref="A72:E72"/>
    <mergeCell ref="G72:K72"/>
    <mergeCell ref="B123:C123"/>
    <mergeCell ref="B124:C124"/>
    <mergeCell ref="B125:C125"/>
    <mergeCell ref="B126:C126"/>
    <mergeCell ref="K97:L97"/>
    <mergeCell ref="A134:A137"/>
    <mergeCell ref="A138:A141"/>
    <mergeCell ref="A98:A101"/>
    <mergeCell ref="A102:A105"/>
    <mergeCell ref="A106:A109"/>
    <mergeCell ref="A110:A113"/>
    <mergeCell ref="A114:A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A93:I93"/>
    <mergeCell ref="A95:I95"/>
    <mergeCell ref="A392:I392"/>
    <mergeCell ref="A408:I408"/>
    <mergeCell ref="A424:I424"/>
    <mergeCell ref="A440:I440"/>
    <mergeCell ref="A456:I456"/>
    <mergeCell ref="B115:C115"/>
    <mergeCell ref="B97:C97"/>
    <mergeCell ref="B142:C142"/>
    <mergeCell ref="A142:A145"/>
    <mergeCell ref="A146:A149"/>
    <mergeCell ref="A150:A153"/>
    <mergeCell ref="A154:A157"/>
    <mergeCell ref="A158:A161"/>
    <mergeCell ref="A162:A165"/>
    <mergeCell ref="A118:A121"/>
    <mergeCell ref="A122:A125"/>
    <mergeCell ref="A126:A129"/>
    <mergeCell ref="A130:A133"/>
    <mergeCell ref="B119:C119"/>
    <mergeCell ref="B120:C120"/>
    <mergeCell ref="B121:C121"/>
    <mergeCell ref="B122:C122"/>
  </mergeCells>
  <conditionalFormatting sqref="D180">
    <cfRule type="cellIs" dxfId="10" priority="60" operator="equal">
      <formula>36</formula>
    </cfRule>
  </conditionalFormatting>
  <conditionalFormatting sqref="E180">
    <cfRule type="cellIs" dxfId="9" priority="61" operator="equal">
      <formula>12</formula>
    </cfRule>
  </conditionalFormatting>
  <conditionalFormatting sqref="F180">
    <cfRule type="cellIs" dxfId="8" priority="62" operator="equal">
      <formula>48</formula>
    </cfRule>
  </conditionalFormatting>
  <conditionalFormatting sqref="J98:J145">
    <cfRule type="duplicateValues" priority="30"/>
  </conditionalFormatting>
  <conditionalFormatting sqref="J146:J171">
    <cfRule type="duplicateValues" priority="6"/>
  </conditionalFormatting>
  <conditionalFormatting sqref="K101">
    <cfRule type="cellIs" dxfId="7" priority="2" operator="equal">
      <formula>216</formula>
    </cfRule>
  </conditionalFormatting>
  <conditionalFormatting sqref="K105">
    <cfRule type="cellIs" dxfId="6" priority="29" operator="equal">
      <formula>216</formula>
    </cfRule>
  </conditionalFormatting>
  <conditionalFormatting sqref="K109 K113 K117 K121 K125 K129 K133 K137 K141 K145">
    <cfRule type="cellIs" dxfId="5" priority="21" operator="equal">
      <formula>216</formula>
    </cfRule>
  </conditionalFormatting>
  <conditionalFormatting sqref="K149 K153 K157 K161 K165 K169:K171">
    <cfRule type="cellIs" dxfId="4" priority="5" operator="equal">
      <formula>216</formula>
    </cfRule>
  </conditionalFormatting>
  <conditionalFormatting sqref="L101">
    <cfRule type="cellIs" dxfId="3" priority="1" operator="equal">
      <formula>3</formula>
    </cfRule>
  </conditionalFormatting>
  <conditionalFormatting sqref="L105">
    <cfRule type="cellIs" dxfId="2" priority="28" operator="equal">
      <formula>3</formula>
    </cfRule>
  </conditionalFormatting>
  <conditionalFormatting sqref="L109 L113 L117 L121 L125 L129 L133 L137 L141 L145">
    <cfRule type="cellIs" dxfId="1" priority="20" operator="equal">
      <formula>3</formula>
    </cfRule>
  </conditionalFormatting>
  <conditionalFormatting sqref="L149 L153 L157 L161 L165 L169:L171">
    <cfRule type="cellIs" dxfId="0" priority="4" operator="equal">
      <formula>2</formula>
    </cfRule>
  </conditionalFormatting>
  <pageMargins left="0.59055118110236227" right="0.59055118110236227" top="0.55118110236220474" bottom="0.39370078740157483" header="0.31496062992125984" footer="0.31496062992125984"/>
  <pageSetup paperSize="9" scale="60" fitToHeight="0" orientation="portrait" r:id="rId1"/>
  <rowBreaks count="6" manualBreakCount="6">
    <brk id="45" max="16383" man="1"/>
    <brk id="92" max="16383" man="1"/>
    <brk id="182" max="16383" man="1"/>
    <brk id="260" max="16383" man="1"/>
    <brk id="336" max="16383" man="1"/>
    <brk id="413" max="16383" man="1"/>
  </rowBreaks>
  <customProperties>
    <customPr name="IbpWorksheetKeyString_GUID" r:id="rId2"/>
  </customProperties>
  <drawing r:id="rId3"/>
  <legacy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5"/>
  <sheetViews>
    <sheetView topLeftCell="A187" workbookViewId="0">
      <selection activeCell="D40" sqref="D40"/>
    </sheetView>
  </sheetViews>
  <sheetFormatPr defaultRowHeight="15" x14ac:dyDescent="0.25"/>
  <sheetData>
    <row r="1" spans="1:2" x14ac:dyDescent="0.25">
      <c r="A1" s="98">
        <f>0.5*-1</f>
        <v>-0.5</v>
      </c>
      <c r="B1" s="98">
        <f t="shared" ref="B1:B3" si="0">1*-1</f>
        <v>-1</v>
      </c>
    </row>
    <row r="2" spans="1:2" x14ac:dyDescent="0.25">
      <c r="A2" s="98">
        <f>0.4*-1</f>
        <v>-0.4</v>
      </c>
      <c r="B2" s="98">
        <f t="shared" si="0"/>
        <v>-1</v>
      </c>
    </row>
    <row r="3" spans="1:2" x14ac:dyDescent="0.25">
      <c r="A3" s="98">
        <f>0.3*-1</f>
        <v>-0.3</v>
      </c>
      <c r="B3" s="98">
        <f t="shared" si="0"/>
        <v>-1</v>
      </c>
    </row>
    <row r="4" spans="1:2" x14ac:dyDescent="0.25">
      <c r="A4" s="98">
        <f>0.2*-1</f>
        <v>-0.2</v>
      </c>
      <c r="B4" s="98">
        <f>1*-1</f>
        <v>-1</v>
      </c>
    </row>
    <row r="5" spans="1:2" x14ac:dyDescent="0.25">
      <c r="A5" s="98">
        <f>0.1*-1</f>
        <v>-0.1</v>
      </c>
      <c r="B5" s="98" t="s">
        <v>168</v>
      </c>
    </row>
    <row r="6" spans="1:2" x14ac:dyDescent="0.25">
      <c r="A6" s="59">
        <v>0</v>
      </c>
      <c r="B6">
        <v>0</v>
      </c>
    </row>
    <row r="7" spans="1:2" x14ac:dyDescent="0.25">
      <c r="A7" s="59">
        <v>0.1</v>
      </c>
      <c r="B7">
        <v>0</v>
      </c>
    </row>
    <row r="8" spans="1:2" x14ac:dyDescent="0.25">
      <c r="A8" s="59">
        <v>0.2</v>
      </c>
      <c r="B8">
        <v>0</v>
      </c>
    </row>
    <row r="9" spans="1:2" x14ac:dyDescent="0.25">
      <c r="A9" s="59">
        <v>0.3</v>
      </c>
      <c r="B9">
        <v>0</v>
      </c>
    </row>
    <row r="10" spans="1:2" x14ac:dyDescent="0.25">
      <c r="A10" s="59">
        <v>0.4</v>
      </c>
      <c r="B10">
        <v>0</v>
      </c>
    </row>
    <row r="11" spans="1:2" x14ac:dyDescent="0.25">
      <c r="A11" s="59">
        <v>0.5</v>
      </c>
      <c r="B11">
        <v>0</v>
      </c>
    </row>
    <row r="12" spans="1:2" x14ac:dyDescent="0.25">
      <c r="A12" s="59">
        <v>0.6</v>
      </c>
      <c r="B12">
        <v>0</v>
      </c>
    </row>
    <row r="13" spans="1:2" x14ac:dyDescent="0.25">
      <c r="A13" s="59">
        <v>0.7</v>
      </c>
      <c r="B13">
        <v>0</v>
      </c>
    </row>
    <row r="14" spans="1:2" x14ac:dyDescent="0.25">
      <c r="A14" s="59">
        <v>0.8</v>
      </c>
      <c r="B14">
        <v>1</v>
      </c>
    </row>
    <row r="15" spans="1:2" x14ac:dyDescent="0.25">
      <c r="A15" s="59">
        <v>0.9</v>
      </c>
      <c r="B15">
        <v>1</v>
      </c>
    </row>
    <row r="16" spans="1:2" x14ac:dyDescent="0.25">
      <c r="A16" s="59">
        <v>1</v>
      </c>
      <c r="B16">
        <v>1</v>
      </c>
    </row>
    <row r="17" spans="1:2" x14ac:dyDescent="0.25">
      <c r="A17" s="59">
        <v>1.1000000000000001</v>
      </c>
      <c r="B17">
        <v>1</v>
      </c>
    </row>
    <row r="18" spans="1:2" x14ac:dyDescent="0.25">
      <c r="A18" s="59">
        <v>1.2</v>
      </c>
      <c r="B18">
        <v>1</v>
      </c>
    </row>
    <row r="19" spans="1:2" x14ac:dyDescent="0.25">
      <c r="A19" s="59">
        <v>1.3</v>
      </c>
      <c r="B19">
        <v>1</v>
      </c>
    </row>
    <row r="20" spans="1:2" x14ac:dyDescent="0.25">
      <c r="A20" s="59">
        <v>1.4</v>
      </c>
      <c r="B20">
        <v>1</v>
      </c>
    </row>
    <row r="21" spans="1:2" x14ac:dyDescent="0.25">
      <c r="A21" s="59">
        <v>1.5</v>
      </c>
      <c r="B21">
        <v>1</v>
      </c>
    </row>
    <row r="22" spans="1:2" x14ac:dyDescent="0.25">
      <c r="A22" s="59">
        <v>1.6</v>
      </c>
      <c r="B22">
        <v>2</v>
      </c>
    </row>
    <row r="23" spans="1:2" x14ac:dyDescent="0.25">
      <c r="A23" s="59">
        <v>1.7</v>
      </c>
      <c r="B23">
        <v>2</v>
      </c>
    </row>
    <row r="24" spans="1:2" x14ac:dyDescent="0.25">
      <c r="A24" s="59">
        <v>1.8</v>
      </c>
      <c r="B24">
        <v>2</v>
      </c>
    </row>
    <row r="25" spans="1:2" x14ac:dyDescent="0.25">
      <c r="A25" s="59">
        <v>1.9</v>
      </c>
      <c r="B25">
        <v>2</v>
      </c>
    </row>
    <row r="26" spans="1:2" x14ac:dyDescent="0.25">
      <c r="A26" s="59">
        <v>2</v>
      </c>
      <c r="B26">
        <v>2</v>
      </c>
    </row>
    <row r="27" spans="1:2" x14ac:dyDescent="0.25">
      <c r="A27" s="59">
        <v>2.1</v>
      </c>
      <c r="B27">
        <v>2</v>
      </c>
    </row>
    <row r="28" spans="1:2" x14ac:dyDescent="0.25">
      <c r="A28" s="59">
        <v>2.2000000000000002</v>
      </c>
      <c r="B28">
        <v>2</v>
      </c>
    </row>
    <row r="29" spans="1:2" x14ac:dyDescent="0.25">
      <c r="A29" s="59">
        <v>2.2999999999999998</v>
      </c>
      <c r="B29">
        <v>2</v>
      </c>
    </row>
    <row r="30" spans="1:2" x14ac:dyDescent="0.25">
      <c r="A30" s="59">
        <v>2.4</v>
      </c>
      <c r="B30">
        <v>2</v>
      </c>
    </row>
    <row r="31" spans="1:2" x14ac:dyDescent="0.25">
      <c r="A31" s="59">
        <v>2.5</v>
      </c>
      <c r="B31">
        <v>3</v>
      </c>
    </row>
    <row r="32" spans="1:2" x14ac:dyDescent="0.25">
      <c r="A32" s="59">
        <v>2.6</v>
      </c>
      <c r="B32">
        <v>3</v>
      </c>
    </row>
    <row r="33" spans="1:2" x14ac:dyDescent="0.25">
      <c r="A33" s="59">
        <v>2.7</v>
      </c>
      <c r="B33">
        <v>3</v>
      </c>
    </row>
    <row r="34" spans="1:2" x14ac:dyDescent="0.25">
      <c r="A34" s="59">
        <v>2.8</v>
      </c>
      <c r="B34">
        <v>3</v>
      </c>
    </row>
    <row r="35" spans="1:2" x14ac:dyDescent="0.25">
      <c r="A35" s="59">
        <v>2.9</v>
      </c>
      <c r="B35">
        <v>3</v>
      </c>
    </row>
    <row r="36" spans="1:2" x14ac:dyDescent="0.25">
      <c r="A36" s="59">
        <v>3</v>
      </c>
      <c r="B36">
        <v>3</v>
      </c>
    </row>
    <row r="37" spans="1:2" x14ac:dyDescent="0.25">
      <c r="A37" s="59">
        <v>3.1</v>
      </c>
      <c r="B37">
        <v>3</v>
      </c>
    </row>
    <row r="38" spans="1:2" x14ac:dyDescent="0.25">
      <c r="A38" s="59">
        <v>3.2</v>
      </c>
      <c r="B38">
        <v>3</v>
      </c>
    </row>
    <row r="39" spans="1:2" x14ac:dyDescent="0.25">
      <c r="A39" s="59">
        <v>3.3</v>
      </c>
      <c r="B39">
        <v>3</v>
      </c>
    </row>
    <row r="40" spans="1:2" x14ac:dyDescent="0.25">
      <c r="A40" s="59">
        <v>3.4</v>
      </c>
      <c r="B40">
        <v>4</v>
      </c>
    </row>
    <row r="41" spans="1:2" x14ac:dyDescent="0.25">
      <c r="A41" s="59">
        <v>3.5</v>
      </c>
      <c r="B41">
        <v>4</v>
      </c>
    </row>
    <row r="42" spans="1:2" x14ac:dyDescent="0.25">
      <c r="A42" s="59">
        <v>3.6</v>
      </c>
      <c r="B42">
        <v>4</v>
      </c>
    </row>
    <row r="43" spans="1:2" x14ac:dyDescent="0.25">
      <c r="A43" s="59">
        <v>3.7</v>
      </c>
      <c r="B43">
        <v>4</v>
      </c>
    </row>
    <row r="44" spans="1:2" x14ac:dyDescent="0.25">
      <c r="A44" s="59">
        <v>3.8</v>
      </c>
      <c r="B44">
        <v>4</v>
      </c>
    </row>
    <row r="45" spans="1:2" x14ac:dyDescent="0.25">
      <c r="A45" s="59">
        <v>3.9</v>
      </c>
      <c r="B45">
        <v>4</v>
      </c>
    </row>
    <row r="46" spans="1:2" x14ac:dyDescent="0.25">
      <c r="A46" s="59">
        <v>4</v>
      </c>
      <c r="B46">
        <v>4</v>
      </c>
    </row>
    <row r="47" spans="1:2" x14ac:dyDescent="0.25">
      <c r="A47" s="59">
        <v>4.0999999999999996</v>
      </c>
      <c r="B47">
        <v>4</v>
      </c>
    </row>
    <row r="48" spans="1:2" x14ac:dyDescent="0.25">
      <c r="A48" s="59">
        <v>4.2</v>
      </c>
      <c r="B48">
        <v>4</v>
      </c>
    </row>
    <row r="49" spans="1:2" x14ac:dyDescent="0.25">
      <c r="A49" s="59">
        <v>4.3</v>
      </c>
      <c r="B49">
        <v>5</v>
      </c>
    </row>
    <row r="50" spans="1:2" x14ac:dyDescent="0.25">
      <c r="A50" s="59">
        <v>4.4000000000000004</v>
      </c>
      <c r="B50">
        <v>5</v>
      </c>
    </row>
    <row r="51" spans="1:2" x14ac:dyDescent="0.25">
      <c r="A51" s="59">
        <v>4.5</v>
      </c>
      <c r="B51">
        <v>5</v>
      </c>
    </row>
    <row r="52" spans="1:2" x14ac:dyDescent="0.25">
      <c r="A52" s="59">
        <v>4.5999999999999996</v>
      </c>
      <c r="B52">
        <v>5</v>
      </c>
    </row>
    <row r="53" spans="1:2" x14ac:dyDescent="0.25">
      <c r="A53" s="59">
        <v>4.7</v>
      </c>
      <c r="B53">
        <v>5</v>
      </c>
    </row>
    <row r="54" spans="1:2" x14ac:dyDescent="0.25">
      <c r="A54" s="59">
        <v>4.8</v>
      </c>
      <c r="B54">
        <v>5</v>
      </c>
    </row>
    <row r="55" spans="1:2" x14ac:dyDescent="0.25">
      <c r="A55" s="59">
        <v>4.9000000000000004</v>
      </c>
      <c r="B55">
        <v>5</v>
      </c>
    </row>
    <row r="56" spans="1:2" x14ac:dyDescent="0.25">
      <c r="A56" s="59">
        <v>5</v>
      </c>
      <c r="B56">
        <v>5</v>
      </c>
    </row>
    <row r="57" spans="1:2" x14ac:dyDescent="0.25">
      <c r="A57" s="59">
        <v>5.0999999999999996</v>
      </c>
      <c r="B57">
        <v>5</v>
      </c>
    </row>
    <row r="58" spans="1:2" x14ac:dyDescent="0.25">
      <c r="A58" s="59">
        <v>5.2</v>
      </c>
      <c r="B58">
        <v>6</v>
      </c>
    </row>
    <row r="59" spans="1:2" x14ac:dyDescent="0.25">
      <c r="A59" s="59">
        <v>5.3</v>
      </c>
      <c r="B59">
        <v>6</v>
      </c>
    </row>
    <row r="60" spans="1:2" x14ac:dyDescent="0.25">
      <c r="A60" s="59">
        <v>5.4</v>
      </c>
      <c r="B60">
        <v>6</v>
      </c>
    </row>
    <row r="61" spans="1:2" x14ac:dyDescent="0.25">
      <c r="A61" s="59">
        <v>5.5</v>
      </c>
      <c r="B61">
        <v>6</v>
      </c>
    </row>
    <row r="62" spans="1:2" x14ac:dyDescent="0.25">
      <c r="A62" s="59">
        <v>5.6</v>
      </c>
      <c r="B62">
        <v>6</v>
      </c>
    </row>
    <row r="63" spans="1:2" x14ac:dyDescent="0.25">
      <c r="A63" s="59">
        <v>5.7</v>
      </c>
      <c r="B63">
        <v>6</v>
      </c>
    </row>
    <row r="64" spans="1:2" x14ac:dyDescent="0.25">
      <c r="A64" s="59">
        <v>5.8</v>
      </c>
      <c r="B64">
        <v>6</v>
      </c>
    </row>
    <row r="65" spans="1:2" x14ac:dyDescent="0.25">
      <c r="A65" s="59">
        <v>5.9</v>
      </c>
      <c r="B65">
        <v>6</v>
      </c>
    </row>
    <row r="66" spans="1:2" x14ac:dyDescent="0.25">
      <c r="A66" s="59">
        <v>6</v>
      </c>
      <c r="B66">
        <v>6</v>
      </c>
    </row>
    <row r="67" spans="1:2" x14ac:dyDescent="0.25">
      <c r="A67" s="59">
        <v>6.1</v>
      </c>
      <c r="B67">
        <v>7</v>
      </c>
    </row>
    <row r="68" spans="1:2" x14ac:dyDescent="0.25">
      <c r="A68" s="59">
        <v>6.2</v>
      </c>
      <c r="B68">
        <v>7</v>
      </c>
    </row>
    <row r="69" spans="1:2" x14ac:dyDescent="0.25">
      <c r="A69" s="59">
        <v>6.3</v>
      </c>
      <c r="B69">
        <v>7</v>
      </c>
    </row>
    <row r="70" spans="1:2" x14ac:dyDescent="0.25">
      <c r="A70" s="59">
        <v>6.4</v>
      </c>
      <c r="B70">
        <v>7</v>
      </c>
    </row>
    <row r="71" spans="1:2" x14ac:dyDescent="0.25">
      <c r="A71" s="59">
        <v>6.5</v>
      </c>
      <c r="B71">
        <v>7</v>
      </c>
    </row>
    <row r="72" spans="1:2" x14ac:dyDescent="0.25">
      <c r="A72" s="59">
        <v>6.6</v>
      </c>
      <c r="B72">
        <v>7</v>
      </c>
    </row>
    <row r="73" spans="1:2" x14ac:dyDescent="0.25">
      <c r="A73" s="59">
        <v>6.7</v>
      </c>
      <c r="B73">
        <v>7</v>
      </c>
    </row>
    <row r="74" spans="1:2" x14ac:dyDescent="0.25">
      <c r="A74" s="59">
        <v>6.8</v>
      </c>
      <c r="B74">
        <v>7</v>
      </c>
    </row>
    <row r="75" spans="1:2" x14ac:dyDescent="0.25">
      <c r="A75" s="59">
        <v>6.9</v>
      </c>
      <c r="B75">
        <v>8</v>
      </c>
    </row>
    <row r="76" spans="1:2" x14ac:dyDescent="0.25">
      <c r="A76" s="59">
        <v>7</v>
      </c>
      <c r="B76">
        <v>8</v>
      </c>
    </row>
    <row r="77" spans="1:2" x14ac:dyDescent="0.25">
      <c r="A77" s="59">
        <v>7.1</v>
      </c>
      <c r="B77">
        <v>8</v>
      </c>
    </row>
    <row r="78" spans="1:2" x14ac:dyDescent="0.25">
      <c r="A78" s="59">
        <v>7.2</v>
      </c>
      <c r="B78">
        <v>8</v>
      </c>
    </row>
    <row r="79" spans="1:2" x14ac:dyDescent="0.25">
      <c r="A79" s="59">
        <v>7.3</v>
      </c>
      <c r="B79">
        <v>8</v>
      </c>
    </row>
    <row r="80" spans="1:2" x14ac:dyDescent="0.25">
      <c r="A80" s="59">
        <v>7.4</v>
      </c>
      <c r="B80">
        <v>8</v>
      </c>
    </row>
    <row r="81" spans="1:2" x14ac:dyDescent="0.25">
      <c r="A81" s="59">
        <v>7.5</v>
      </c>
      <c r="B81">
        <v>8</v>
      </c>
    </row>
    <row r="82" spans="1:2" x14ac:dyDescent="0.25">
      <c r="A82" s="59">
        <v>7.6</v>
      </c>
      <c r="B82">
        <v>8</v>
      </c>
    </row>
    <row r="83" spans="1:2" x14ac:dyDescent="0.25">
      <c r="A83" s="59">
        <v>7.7</v>
      </c>
      <c r="B83">
        <v>8</v>
      </c>
    </row>
    <row r="84" spans="1:2" x14ac:dyDescent="0.25">
      <c r="A84" s="59">
        <v>7.8</v>
      </c>
      <c r="B84">
        <v>9</v>
      </c>
    </row>
    <row r="85" spans="1:2" x14ac:dyDescent="0.25">
      <c r="A85" s="59">
        <v>7.9</v>
      </c>
      <c r="B85">
        <v>9</v>
      </c>
    </row>
    <row r="86" spans="1:2" x14ac:dyDescent="0.25">
      <c r="A86" s="59">
        <v>8</v>
      </c>
      <c r="B86">
        <v>9</v>
      </c>
    </row>
    <row r="87" spans="1:2" x14ac:dyDescent="0.25">
      <c r="A87" s="59">
        <v>8.1</v>
      </c>
      <c r="B87">
        <v>9</v>
      </c>
    </row>
    <row r="88" spans="1:2" x14ac:dyDescent="0.25">
      <c r="A88" s="59">
        <v>8.1999999999999993</v>
      </c>
      <c r="B88">
        <v>9</v>
      </c>
    </row>
    <row r="89" spans="1:2" x14ac:dyDescent="0.25">
      <c r="A89" s="59">
        <v>8.3000000000000007</v>
      </c>
      <c r="B89">
        <v>9</v>
      </c>
    </row>
    <row r="90" spans="1:2" x14ac:dyDescent="0.25">
      <c r="A90" s="59">
        <v>8.4</v>
      </c>
      <c r="B90">
        <v>9</v>
      </c>
    </row>
    <row r="91" spans="1:2" x14ac:dyDescent="0.25">
      <c r="A91" s="59">
        <v>8.5</v>
      </c>
      <c r="B91">
        <v>9</v>
      </c>
    </row>
    <row r="92" spans="1:2" x14ac:dyDescent="0.25">
      <c r="A92" s="59">
        <v>8.6</v>
      </c>
      <c r="B92">
        <v>9</v>
      </c>
    </row>
    <row r="93" spans="1:2" x14ac:dyDescent="0.25">
      <c r="A93" s="59">
        <v>8.6999999999999993</v>
      </c>
      <c r="B93">
        <v>10</v>
      </c>
    </row>
    <row r="94" spans="1:2" x14ac:dyDescent="0.25">
      <c r="A94" s="59">
        <v>8.8000000000000007</v>
      </c>
      <c r="B94">
        <v>10</v>
      </c>
    </row>
    <row r="95" spans="1:2" x14ac:dyDescent="0.25">
      <c r="A95" s="59">
        <v>8.9</v>
      </c>
      <c r="B95">
        <v>10</v>
      </c>
    </row>
    <row r="96" spans="1:2" x14ac:dyDescent="0.25">
      <c r="A96" s="59">
        <v>9</v>
      </c>
      <c r="B96">
        <v>10</v>
      </c>
    </row>
    <row r="97" spans="1:2" x14ac:dyDescent="0.25">
      <c r="A97" s="59">
        <v>9.1</v>
      </c>
      <c r="B97">
        <v>10</v>
      </c>
    </row>
    <row r="98" spans="1:2" x14ac:dyDescent="0.25">
      <c r="A98" s="59">
        <v>9.1999999999999993</v>
      </c>
      <c r="B98">
        <v>10</v>
      </c>
    </row>
    <row r="99" spans="1:2" x14ac:dyDescent="0.25">
      <c r="A99" s="59">
        <v>9.3000000000000007</v>
      </c>
      <c r="B99">
        <v>10</v>
      </c>
    </row>
    <row r="100" spans="1:2" x14ac:dyDescent="0.25">
      <c r="A100" s="59">
        <v>9.4</v>
      </c>
      <c r="B100">
        <v>10</v>
      </c>
    </row>
    <row r="101" spans="1:2" x14ac:dyDescent="0.25">
      <c r="A101" s="59">
        <v>9.5</v>
      </c>
      <c r="B101">
        <v>10</v>
      </c>
    </row>
    <row r="102" spans="1:2" x14ac:dyDescent="0.25">
      <c r="A102" s="59">
        <v>9.6</v>
      </c>
      <c r="B102">
        <v>11</v>
      </c>
    </row>
    <row r="103" spans="1:2" x14ac:dyDescent="0.25">
      <c r="A103" s="59">
        <v>9.6999999999999993</v>
      </c>
      <c r="B103">
        <v>11</v>
      </c>
    </row>
    <row r="104" spans="1:2" x14ac:dyDescent="0.25">
      <c r="A104" s="59">
        <v>9.8000000000000007</v>
      </c>
      <c r="B104">
        <v>11</v>
      </c>
    </row>
    <row r="105" spans="1:2" x14ac:dyDescent="0.25">
      <c r="A105" s="59">
        <v>9.9</v>
      </c>
      <c r="B105">
        <v>11</v>
      </c>
    </row>
    <row r="106" spans="1:2" x14ac:dyDescent="0.25">
      <c r="A106" s="59">
        <v>10</v>
      </c>
      <c r="B106">
        <v>11</v>
      </c>
    </row>
    <row r="107" spans="1:2" x14ac:dyDescent="0.25">
      <c r="A107" s="59">
        <v>10.1</v>
      </c>
      <c r="B107">
        <v>11</v>
      </c>
    </row>
    <row r="108" spans="1:2" x14ac:dyDescent="0.25">
      <c r="A108" s="59">
        <v>10.199999999999999</v>
      </c>
      <c r="B108">
        <v>11</v>
      </c>
    </row>
    <row r="109" spans="1:2" x14ac:dyDescent="0.25">
      <c r="A109" s="59">
        <v>10.3</v>
      </c>
      <c r="B109">
        <v>11</v>
      </c>
    </row>
    <row r="110" spans="1:2" x14ac:dyDescent="0.25">
      <c r="A110" s="59">
        <v>10.4</v>
      </c>
      <c r="B110">
        <v>11</v>
      </c>
    </row>
    <row r="111" spans="1:2" x14ac:dyDescent="0.25">
      <c r="A111" s="59">
        <v>10.5</v>
      </c>
      <c r="B111">
        <v>12</v>
      </c>
    </row>
    <row r="112" spans="1:2" x14ac:dyDescent="0.25">
      <c r="A112" s="59">
        <v>10.6</v>
      </c>
      <c r="B112">
        <v>12</v>
      </c>
    </row>
    <row r="113" spans="1:2" x14ac:dyDescent="0.25">
      <c r="A113" s="59">
        <v>10.7</v>
      </c>
      <c r="B113">
        <v>12</v>
      </c>
    </row>
    <row r="114" spans="1:2" x14ac:dyDescent="0.25">
      <c r="A114" s="59">
        <v>10.8</v>
      </c>
      <c r="B114">
        <v>12</v>
      </c>
    </row>
    <row r="115" spans="1:2" x14ac:dyDescent="0.25">
      <c r="A115" s="59">
        <v>10.9</v>
      </c>
      <c r="B115">
        <v>12</v>
      </c>
    </row>
    <row r="116" spans="1:2" x14ac:dyDescent="0.25">
      <c r="A116" s="59">
        <v>11</v>
      </c>
      <c r="B116">
        <v>12</v>
      </c>
    </row>
    <row r="117" spans="1:2" x14ac:dyDescent="0.25">
      <c r="A117" s="59">
        <v>11.1</v>
      </c>
      <c r="B117">
        <v>12</v>
      </c>
    </row>
    <row r="118" spans="1:2" x14ac:dyDescent="0.25">
      <c r="A118" s="59">
        <v>11.2</v>
      </c>
      <c r="B118">
        <v>12</v>
      </c>
    </row>
    <row r="119" spans="1:2" x14ac:dyDescent="0.25">
      <c r="A119" s="59">
        <v>11.3</v>
      </c>
      <c r="B119">
        <v>13</v>
      </c>
    </row>
    <row r="120" spans="1:2" x14ac:dyDescent="0.25">
      <c r="A120" s="59">
        <v>11.4</v>
      </c>
      <c r="B120">
        <v>13</v>
      </c>
    </row>
    <row r="121" spans="1:2" x14ac:dyDescent="0.25">
      <c r="A121" s="59">
        <v>11.5</v>
      </c>
      <c r="B121">
        <v>13</v>
      </c>
    </row>
    <row r="122" spans="1:2" x14ac:dyDescent="0.25">
      <c r="A122" s="59">
        <v>11.6</v>
      </c>
      <c r="B122">
        <v>13</v>
      </c>
    </row>
    <row r="123" spans="1:2" x14ac:dyDescent="0.25">
      <c r="A123" s="59">
        <v>11.7</v>
      </c>
      <c r="B123">
        <v>13</v>
      </c>
    </row>
    <row r="124" spans="1:2" x14ac:dyDescent="0.25">
      <c r="A124" s="59">
        <v>11.8</v>
      </c>
      <c r="B124">
        <v>13</v>
      </c>
    </row>
    <row r="125" spans="1:2" x14ac:dyDescent="0.25">
      <c r="A125" s="59">
        <v>11.9</v>
      </c>
      <c r="B125">
        <v>13</v>
      </c>
    </row>
    <row r="126" spans="1:2" x14ac:dyDescent="0.25">
      <c r="A126" s="59">
        <v>12</v>
      </c>
      <c r="B126">
        <v>13</v>
      </c>
    </row>
    <row r="127" spans="1:2" x14ac:dyDescent="0.25">
      <c r="A127" s="59">
        <v>12.1</v>
      </c>
      <c r="B127">
        <v>13</v>
      </c>
    </row>
    <row r="128" spans="1:2" x14ac:dyDescent="0.25">
      <c r="A128" s="59">
        <v>12.2</v>
      </c>
      <c r="B128">
        <v>14</v>
      </c>
    </row>
    <row r="129" spans="1:2" x14ac:dyDescent="0.25">
      <c r="A129" s="59">
        <v>12.3</v>
      </c>
      <c r="B129">
        <v>14</v>
      </c>
    </row>
    <row r="130" spans="1:2" x14ac:dyDescent="0.25">
      <c r="A130" s="59">
        <v>12.4</v>
      </c>
      <c r="B130">
        <v>14</v>
      </c>
    </row>
    <row r="131" spans="1:2" x14ac:dyDescent="0.25">
      <c r="A131" s="59">
        <v>12.5</v>
      </c>
      <c r="B131">
        <v>14</v>
      </c>
    </row>
    <row r="132" spans="1:2" x14ac:dyDescent="0.25">
      <c r="A132" s="59">
        <v>12.6</v>
      </c>
      <c r="B132">
        <v>14</v>
      </c>
    </row>
    <row r="133" spans="1:2" x14ac:dyDescent="0.25">
      <c r="A133" s="59">
        <v>12.7</v>
      </c>
      <c r="B133">
        <v>14</v>
      </c>
    </row>
    <row r="134" spans="1:2" x14ac:dyDescent="0.25">
      <c r="A134" s="59">
        <v>12.8</v>
      </c>
      <c r="B134">
        <v>14</v>
      </c>
    </row>
    <row r="135" spans="1:2" x14ac:dyDescent="0.25">
      <c r="A135" s="59">
        <v>12.9</v>
      </c>
      <c r="B135">
        <v>14</v>
      </c>
    </row>
    <row r="136" spans="1:2" x14ac:dyDescent="0.25">
      <c r="A136" s="59">
        <v>13</v>
      </c>
      <c r="B136">
        <v>14</v>
      </c>
    </row>
    <row r="137" spans="1:2" x14ac:dyDescent="0.25">
      <c r="A137" s="59">
        <v>13.1</v>
      </c>
      <c r="B137">
        <v>15</v>
      </c>
    </row>
    <row r="138" spans="1:2" x14ac:dyDescent="0.25">
      <c r="A138" s="59">
        <v>13.2</v>
      </c>
      <c r="B138">
        <v>15</v>
      </c>
    </row>
    <row r="139" spans="1:2" x14ac:dyDescent="0.25">
      <c r="A139" s="59">
        <v>13.3</v>
      </c>
      <c r="B139">
        <v>15</v>
      </c>
    </row>
    <row r="140" spans="1:2" x14ac:dyDescent="0.25">
      <c r="A140" s="59">
        <v>13.4</v>
      </c>
      <c r="B140">
        <v>15</v>
      </c>
    </row>
    <row r="141" spans="1:2" x14ac:dyDescent="0.25">
      <c r="A141" s="59">
        <v>13.5</v>
      </c>
      <c r="B141">
        <v>15</v>
      </c>
    </row>
    <row r="142" spans="1:2" x14ac:dyDescent="0.25">
      <c r="A142" s="59">
        <v>13.6</v>
      </c>
      <c r="B142">
        <v>15</v>
      </c>
    </row>
    <row r="143" spans="1:2" x14ac:dyDescent="0.25">
      <c r="A143" s="59">
        <v>13.7</v>
      </c>
      <c r="B143">
        <v>15</v>
      </c>
    </row>
    <row r="144" spans="1:2" x14ac:dyDescent="0.25">
      <c r="A144" s="59">
        <v>13.8</v>
      </c>
      <c r="B144">
        <v>15</v>
      </c>
    </row>
    <row r="145" spans="1:2" x14ac:dyDescent="0.25">
      <c r="A145" s="59">
        <v>13.9</v>
      </c>
      <c r="B145">
        <v>15</v>
      </c>
    </row>
    <row r="146" spans="1:2" x14ac:dyDescent="0.25">
      <c r="A146" s="59">
        <v>14</v>
      </c>
      <c r="B146">
        <v>16</v>
      </c>
    </row>
    <row r="147" spans="1:2" x14ac:dyDescent="0.25">
      <c r="A147" s="59">
        <v>14.1</v>
      </c>
      <c r="B147">
        <v>16</v>
      </c>
    </row>
    <row r="148" spans="1:2" x14ac:dyDescent="0.25">
      <c r="A148" s="59">
        <v>14.2</v>
      </c>
      <c r="B148">
        <v>16</v>
      </c>
    </row>
    <row r="149" spans="1:2" x14ac:dyDescent="0.25">
      <c r="A149" s="59">
        <v>14.3</v>
      </c>
      <c r="B149">
        <v>16</v>
      </c>
    </row>
    <row r="150" spans="1:2" x14ac:dyDescent="0.25">
      <c r="A150" s="59">
        <v>14.4</v>
      </c>
      <c r="B150">
        <v>16</v>
      </c>
    </row>
    <row r="151" spans="1:2" x14ac:dyDescent="0.25">
      <c r="A151" s="59">
        <v>14.5</v>
      </c>
      <c r="B151">
        <v>16</v>
      </c>
    </row>
    <row r="152" spans="1:2" x14ac:dyDescent="0.25">
      <c r="A152" s="59">
        <v>14.6</v>
      </c>
      <c r="B152">
        <v>16</v>
      </c>
    </row>
    <row r="153" spans="1:2" x14ac:dyDescent="0.25">
      <c r="A153" s="59">
        <v>14.7</v>
      </c>
      <c r="B153">
        <v>16</v>
      </c>
    </row>
    <row r="154" spans="1:2" x14ac:dyDescent="0.25">
      <c r="A154" s="59">
        <v>14.8</v>
      </c>
      <c r="B154">
        <v>16</v>
      </c>
    </row>
    <row r="155" spans="1:2" x14ac:dyDescent="0.25">
      <c r="A155" s="59">
        <v>14.9</v>
      </c>
      <c r="B155">
        <v>17</v>
      </c>
    </row>
    <row r="156" spans="1:2" x14ac:dyDescent="0.25">
      <c r="A156" s="59">
        <v>15</v>
      </c>
      <c r="B156">
        <v>17</v>
      </c>
    </row>
    <row r="157" spans="1:2" x14ac:dyDescent="0.25">
      <c r="A157" s="59">
        <v>15.1</v>
      </c>
      <c r="B157">
        <v>17</v>
      </c>
    </row>
    <row r="158" spans="1:2" x14ac:dyDescent="0.25">
      <c r="A158" s="59">
        <v>15.2</v>
      </c>
      <c r="B158">
        <v>17</v>
      </c>
    </row>
    <row r="159" spans="1:2" x14ac:dyDescent="0.25">
      <c r="A159" s="59">
        <v>15.3</v>
      </c>
      <c r="B159">
        <v>17</v>
      </c>
    </row>
    <row r="160" spans="1:2" x14ac:dyDescent="0.25">
      <c r="A160" s="59">
        <v>15.4</v>
      </c>
      <c r="B160">
        <v>17</v>
      </c>
    </row>
    <row r="161" spans="1:2" x14ac:dyDescent="0.25">
      <c r="A161" s="59">
        <v>15.5</v>
      </c>
      <c r="B161">
        <v>17</v>
      </c>
    </row>
    <row r="162" spans="1:2" x14ac:dyDescent="0.25">
      <c r="A162" s="59">
        <v>15.6</v>
      </c>
      <c r="B162">
        <v>17</v>
      </c>
    </row>
    <row r="163" spans="1:2" x14ac:dyDescent="0.25">
      <c r="A163" s="59">
        <v>15.7</v>
      </c>
      <c r="B163">
        <v>17</v>
      </c>
    </row>
    <row r="164" spans="1:2" x14ac:dyDescent="0.25">
      <c r="A164" s="59">
        <v>15.8</v>
      </c>
      <c r="B164">
        <v>18</v>
      </c>
    </row>
    <row r="165" spans="1:2" x14ac:dyDescent="0.25">
      <c r="A165" s="59">
        <v>15.9</v>
      </c>
      <c r="B165">
        <v>18</v>
      </c>
    </row>
    <row r="166" spans="1:2" x14ac:dyDescent="0.25">
      <c r="A166" s="59">
        <v>16</v>
      </c>
      <c r="B166">
        <v>18</v>
      </c>
    </row>
    <row r="167" spans="1:2" x14ac:dyDescent="0.25">
      <c r="A167" s="59">
        <v>16.100000000000001</v>
      </c>
      <c r="B167">
        <v>18</v>
      </c>
    </row>
    <row r="168" spans="1:2" x14ac:dyDescent="0.25">
      <c r="A168" s="59">
        <v>16.2</v>
      </c>
      <c r="B168">
        <v>18</v>
      </c>
    </row>
    <row r="169" spans="1:2" x14ac:dyDescent="0.25">
      <c r="A169" s="59">
        <v>16.3</v>
      </c>
      <c r="B169">
        <v>18</v>
      </c>
    </row>
    <row r="170" spans="1:2" x14ac:dyDescent="0.25">
      <c r="A170" s="59">
        <v>16.399999999999999</v>
      </c>
      <c r="B170">
        <v>18</v>
      </c>
    </row>
    <row r="171" spans="1:2" x14ac:dyDescent="0.25">
      <c r="A171" s="59">
        <v>16.5</v>
      </c>
      <c r="B171">
        <v>18</v>
      </c>
    </row>
    <row r="172" spans="1:2" x14ac:dyDescent="0.25">
      <c r="A172" s="59">
        <v>16.600000000000001</v>
      </c>
      <c r="B172">
        <v>19</v>
      </c>
    </row>
    <row r="173" spans="1:2" x14ac:dyDescent="0.25">
      <c r="A173" s="59">
        <v>16.7</v>
      </c>
      <c r="B173">
        <v>19</v>
      </c>
    </row>
    <row r="174" spans="1:2" x14ac:dyDescent="0.25">
      <c r="A174" s="59">
        <v>16.8</v>
      </c>
      <c r="B174">
        <v>19</v>
      </c>
    </row>
    <row r="175" spans="1:2" x14ac:dyDescent="0.25">
      <c r="A175" s="59">
        <v>16.899999999999999</v>
      </c>
      <c r="B175">
        <v>19</v>
      </c>
    </row>
    <row r="176" spans="1:2" x14ac:dyDescent="0.25">
      <c r="A176" s="59">
        <v>17</v>
      </c>
      <c r="B176">
        <v>19</v>
      </c>
    </row>
    <row r="177" spans="1:2" x14ac:dyDescent="0.25">
      <c r="A177" s="59">
        <v>17.100000000000001</v>
      </c>
      <c r="B177">
        <v>19</v>
      </c>
    </row>
    <row r="178" spans="1:2" x14ac:dyDescent="0.25">
      <c r="A178" s="59">
        <v>17.2</v>
      </c>
      <c r="B178">
        <v>19</v>
      </c>
    </row>
    <row r="179" spans="1:2" x14ac:dyDescent="0.25">
      <c r="A179" s="59">
        <v>17.3</v>
      </c>
      <c r="B179">
        <v>19</v>
      </c>
    </row>
    <row r="180" spans="1:2" x14ac:dyDescent="0.25">
      <c r="A180" s="59">
        <v>17.399999999999999</v>
      </c>
      <c r="B180">
        <v>19</v>
      </c>
    </row>
    <row r="181" spans="1:2" x14ac:dyDescent="0.25">
      <c r="A181" s="59">
        <v>17.5</v>
      </c>
      <c r="B181">
        <v>20</v>
      </c>
    </row>
    <row r="182" spans="1:2" x14ac:dyDescent="0.25">
      <c r="A182" s="59">
        <v>17.600000000000001</v>
      </c>
      <c r="B182">
        <v>20</v>
      </c>
    </row>
    <row r="183" spans="1:2" x14ac:dyDescent="0.25">
      <c r="A183" s="59">
        <v>17.7</v>
      </c>
      <c r="B183">
        <v>20</v>
      </c>
    </row>
    <row r="184" spans="1:2" x14ac:dyDescent="0.25">
      <c r="A184" s="59">
        <v>17.8</v>
      </c>
      <c r="B184">
        <v>20</v>
      </c>
    </row>
    <row r="185" spans="1:2" x14ac:dyDescent="0.25">
      <c r="A185" s="59">
        <v>17.899999999999999</v>
      </c>
      <c r="B185">
        <v>20</v>
      </c>
    </row>
    <row r="186" spans="1:2" x14ac:dyDescent="0.25">
      <c r="A186" s="59">
        <v>18</v>
      </c>
      <c r="B186">
        <v>20</v>
      </c>
    </row>
    <row r="187" spans="1:2" x14ac:dyDescent="0.25">
      <c r="A187" s="59">
        <v>18.100000000000001</v>
      </c>
      <c r="B187">
        <v>20</v>
      </c>
    </row>
    <row r="188" spans="1:2" x14ac:dyDescent="0.25">
      <c r="A188" s="59">
        <v>18.2</v>
      </c>
      <c r="B188">
        <v>20</v>
      </c>
    </row>
    <row r="189" spans="1:2" x14ac:dyDescent="0.25">
      <c r="A189" s="59">
        <v>18.3</v>
      </c>
      <c r="B189">
        <v>20</v>
      </c>
    </row>
    <row r="190" spans="1:2" x14ac:dyDescent="0.25">
      <c r="A190" s="59">
        <v>18.399999999999999</v>
      </c>
      <c r="B190">
        <v>21</v>
      </c>
    </row>
    <row r="191" spans="1:2" x14ac:dyDescent="0.25">
      <c r="A191" s="59">
        <v>18.5</v>
      </c>
      <c r="B191">
        <v>21</v>
      </c>
    </row>
    <row r="192" spans="1:2" x14ac:dyDescent="0.25">
      <c r="A192" s="59">
        <v>18.600000000000001</v>
      </c>
      <c r="B192">
        <v>21</v>
      </c>
    </row>
    <row r="193" spans="1:2" x14ac:dyDescent="0.25">
      <c r="A193" s="59">
        <v>18.7</v>
      </c>
      <c r="B193">
        <v>21</v>
      </c>
    </row>
    <row r="194" spans="1:2" x14ac:dyDescent="0.25">
      <c r="A194" s="59">
        <v>18.8</v>
      </c>
      <c r="B194">
        <v>21</v>
      </c>
    </row>
    <row r="195" spans="1:2" x14ac:dyDescent="0.25">
      <c r="A195" s="59">
        <v>18.899999999999999</v>
      </c>
      <c r="B195">
        <v>21</v>
      </c>
    </row>
    <row r="196" spans="1:2" x14ac:dyDescent="0.25">
      <c r="A196" s="59">
        <v>19</v>
      </c>
      <c r="B196">
        <v>21</v>
      </c>
    </row>
    <row r="197" spans="1:2" x14ac:dyDescent="0.25">
      <c r="A197" s="59">
        <v>19.100000000000001</v>
      </c>
      <c r="B197">
        <v>21</v>
      </c>
    </row>
    <row r="198" spans="1:2" x14ac:dyDescent="0.25">
      <c r="A198" s="59">
        <v>19.2</v>
      </c>
      <c r="B198">
        <v>21</v>
      </c>
    </row>
    <row r="199" spans="1:2" x14ac:dyDescent="0.25">
      <c r="A199" s="59">
        <v>19.3</v>
      </c>
      <c r="B199">
        <v>22</v>
      </c>
    </row>
    <row r="200" spans="1:2" x14ac:dyDescent="0.25">
      <c r="A200" s="59">
        <v>19.399999999999999</v>
      </c>
      <c r="B200">
        <v>22</v>
      </c>
    </row>
    <row r="201" spans="1:2" x14ac:dyDescent="0.25">
      <c r="A201" s="59">
        <v>19.5</v>
      </c>
      <c r="B201">
        <v>22</v>
      </c>
    </row>
    <row r="202" spans="1:2" x14ac:dyDescent="0.25">
      <c r="A202" s="59">
        <v>19.600000000000001</v>
      </c>
      <c r="B202">
        <v>22</v>
      </c>
    </row>
    <row r="203" spans="1:2" x14ac:dyDescent="0.25">
      <c r="A203" s="59">
        <v>19.7</v>
      </c>
      <c r="B203">
        <v>22</v>
      </c>
    </row>
    <row r="204" spans="1:2" x14ac:dyDescent="0.25">
      <c r="A204" s="59">
        <v>19.8</v>
      </c>
      <c r="B204">
        <v>22</v>
      </c>
    </row>
    <row r="205" spans="1:2" x14ac:dyDescent="0.25">
      <c r="A205" s="59">
        <v>19.899999999999999</v>
      </c>
      <c r="B205">
        <v>22</v>
      </c>
    </row>
    <row r="206" spans="1:2" x14ac:dyDescent="0.25">
      <c r="A206" s="59">
        <v>20</v>
      </c>
      <c r="B206">
        <v>22</v>
      </c>
    </row>
    <row r="207" spans="1:2" x14ac:dyDescent="0.25">
      <c r="A207" s="59">
        <v>20.100000000000001</v>
      </c>
      <c r="B207">
        <v>22</v>
      </c>
    </row>
    <row r="208" spans="1:2" x14ac:dyDescent="0.25">
      <c r="A208" s="59">
        <v>20.2</v>
      </c>
      <c r="B208">
        <v>23</v>
      </c>
    </row>
    <row r="209" spans="1:2" x14ac:dyDescent="0.25">
      <c r="A209" s="59">
        <v>20.3</v>
      </c>
      <c r="B209">
        <v>23</v>
      </c>
    </row>
    <row r="210" spans="1:2" x14ac:dyDescent="0.25">
      <c r="A210" s="59">
        <v>20.399999999999999</v>
      </c>
      <c r="B210">
        <v>23</v>
      </c>
    </row>
    <row r="211" spans="1:2" x14ac:dyDescent="0.25">
      <c r="A211" s="59">
        <v>20.5</v>
      </c>
      <c r="B211">
        <v>23</v>
      </c>
    </row>
    <row r="212" spans="1:2" x14ac:dyDescent="0.25">
      <c r="A212" s="59">
        <v>20.6</v>
      </c>
      <c r="B212">
        <v>23</v>
      </c>
    </row>
    <row r="213" spans="1:2" x14ac:dyDescent="0.25">
      <c r="A213" s="59">
        <v>20.7</v>
      </c>
      <c r="B213">
        <v>23</v>
      </c>
    </row>
    <row r="214" spans="1:2" x14ac:dyDescent="0.25">
      <c r="A214" s="59">
        <v>20.8</v>
      </c>
      <c r="B214">
        <v>23</v>
      </c>
    </row>
    <row r="215" spans="1:2" x14ac:dyDescent="0.25">
      <c r="A215" s="59">
        <v>20.9</v>
      </c>
      <c r="B215">
        <v>23</v>
      </c>
    </row>
    <row r="216" spans="1:2" x14ac:dyDescent="0.25">
      <c r="A216" s="59">
        <v>21</v>
      </c>
      <c r="B216">
        <v>23</v>
      </c>
    </row>
    <row r="217" spans="1:2" x14ac:dyDescent="0.25">
      <c r="A217" s="59">
        <v>21.1</v>
      </c>
      <c r="B217">
        <v>24</v>
      </c>
    </row>
    <row r="218" spans="1:2" x14ac:dyDescent="0.25">
      <c r="A218" s="59">
        <v>21.2</v>
      </c>
      <c r="B218">
        <v>24</v>
      </c>
    </row>
    <row r="219" spans="1:2" x14ac:dyDescent="0.25">
      <c r="A219" s="59">
        <v>21.3</v>
      </c>
      <c r="B219">
        <v>24</v>
      </c>
    </row>
    <row r="220" spans="1:2" x14ac:dyDescent="0.25">
      <c r="A220" s="59">
        <v>21.4</v>
      </c>
      <c r="B220">
        <v>24</v>
      </c>
    </row>
    <row r="221" spans="1:2" x14ac:dyDescent="0.25">
      <c r="A221" s="59">
        <v>21.5</v>
      </c>
      <c r="B221">
        <v>24</v>
      </c>
    </row>
    <row r="222" spans="1:2" x14ac:dyDescent="0.25">
      <c r="A222" s="59">
        <v>21.6</v>
      </c>
      <c r="B222">
        <v>24</v>
      </c>
    </row>
    <row r="223" spans="1:2" x14ac:dyDescent="0.25">
      <c r="A223" s="59">
        <v>21.7</v>
      </c>
      <c r="B223">
        <v>24</v>
      </c>
    </row>
    <row r="224" spans="1:2" x14ac:dyDescent="0.25">
      <c r="A224" s="59">
        <v>21.8</v>
      </c>
      <c r="B224">
        <v>24</v>
      </c>
    </row>
    <row r="225" spans="1:2" x14ac:dyDescent="0.25">
      <c r="A225" s="59">
        <v>21.9</v>
      </c>
      <c r="B225">
        <v>25</v>
      </c>
    </row>
    <row r="226" spans="1:2" x14ac:dyDescent="0.25">
      <c r="A226" s="59">
        <v>22</v>
      </c>
      <c r="B226">
        <v>25</v>
      </c>
    </row>
    <row r="227" spans="1:2" x14ac:dyDescent="0.25">
      <c r="A227" s="59">
        <v>22.1</v>
      </c>
      <c r="B227">
        <v>25</v>
      </c>
    </row>
    <row r="228" spans="1:2" x14ac:dyDescent="0.25">
      <c r="A228" s="59">
        <v>22.2</v>
      </c>
      <c r="B228">
        <v>25</v>
      </c>
    </row>
    <row r="229" spans="1:2" x14ac:dyDescent="0.25">
      <c r="A229" s="59">
        <v>22.3</v>
      </c>
      <c r="B229">
        <v>25</v>
      </c>
    </row>
    <row r="230" spans="1:2" x14ac:dyDescent="0.25">
      <c r="A230" s="59">
        <v>22.4</v>
      </c>
      <c r="B230">
        <v>25</v>
      </c>
    </row>
    <row r="231" spans="1:2" x14ac:dyDescent="0.25">
      <c r="A231" s="59">
        <v>22.5</v>
      </c>
      <c r="B231">
        <v>25</v>
      </c>
    </row>
    <row r="232" spans="1:2" x14ac:dyDescent="0.25">
      <c r="A232" s="59">
        <v>22.6</v>
      </c>
      <c r="B232">
        <v>25</v>
      </c>
    </row>
    <row r="233" spans="1:2" x14ac:dyDescent="0.25">
      <c r="A233" s="59">
        <v>22.7</v>
      </c>
      <c r="B233">
        <v>25</v>
      </c>
    </row>
    <row r="234" spans="1:2" x14ac:dyDescent="0.25">
      <c r="A234" s="59">
        <v>22.8</v>
      </c>
      <c r="B234">
        <v>26</v>
      </c>
    </row>
    <row r="235" spans="1:2" x14ac:dyDescent="0.25">
      <c r="A235" s="59">
        <v>22.9</v>
      </c>
      <c r="B235">
        <v>26</v>
      </c>
    </row>
    <row r="236" spans="1:2" x14ac:dyDescent="0.25">
      <c r="A236" s="59">
        <v>23</v>
      </c>
      <c r="B236">
        <v>26</v>
      </c>
    </row>
    <row r="237" spans="1:2" x14ac:dyDescent="0.25">
      <c r="A237" s="59">
        <v>23.1</v>
      </c>
      <c r="B237">
        <v>26</v>
      </c>
    </row>
    <row r="238" spans="1:2" x14ac:dyDescent="0.25">
      <c r="A238" s="59">
        <v>23.2</v>
      </c>
      <c r="B238">
        <v>26</v>
      </c>
    </row>
    <row r="239" spans="1:2" x14ac:dyDescent="0.25">
      <c r="A239" s="59">
        <v>23.3</v>
      </c>
      <c r="B239">
        <v>26</v>
      </c>
    </row>
    <row r="240" spans="1:2" x14ac:dyDescent="0.25">
      <c r="A240" s="59">
        <v>23.4</v>
      </c>
      <c r="B240">
        <v>26</v>
      </c>
    </row>
    <row r="241" spans="1:2" x14ac:dyDescent="0.25">
      <c r="A241" s="59">
        <v>23.5</v>
      </c>
      <c r="B241">
        <v>26</v>
      </c>
    </row>
    <row r="242" spans="1:2" x14ac:dyDescent="0.25">
      <c r="A242" s="59">
        <v>23.6</v>
      </c>
      <c r="B242">
        <v>26</v>
      </c>
    </row>
    <row r="243" spans="1:2" x14ac:dyDescent="0.25">
      <c r="A243" s="59">
        <v>23.7</v>
      </c>
      <c r="B243">
        <v>27</v>
      </c>
    </row>
    <row r="244" spans="1:2" x14ac:dyDescent="0.25">
      <c r="A244" s="59">
        <v>23.8</v>
      </c>
      <c r="B244">
        <v>26</v>
      </c>
    </row>
    <row r="245" spans="1:2" x14ac:dyDescent="0.25">
      <c r="A245" s="59">
        <v>23.9</v>
      </c>
      <c r="B245">
        <v>26</v>
      </c>
    </row>
    <row r="246" spans="1:2" x14ac:dyDescent="0.25">
      <c r="A246" s="59">
        <v>24</v>
      </c>
      <c r="B246">
        <v>26</v>
      </c>
    </row>
    <row r="247" spans="1:2" x14ac:dyDescent="0.25">
      <c r="A247" s="59">
        <v>24.1</v>
      </c>
      <c r="B247">
        <v>26</v>
      </c>
    </row>
    <row r="248" spans="1:2" x14ac:dyDescent="0.25">
      <c r="A248" s="59">
        <v>24.2</v>
      </c>
      <c r="B248">
        <v>26</v>
      </c>
    </row>
    <row r="249" spans="1:2" x14ac:dyDescent="0.25">
      <c r="A249" s="59">
        <v>24.3</v>
      </c>
      <c r="B249">
        <v>26</v>
      </c>
    </row>
    <row r="250" spans="1:2" x14ac:dyDescent="0.25">
      <c r="A250" s="59">
        <v>24.4</v>
      </c>
      <c r="B250">
        <v>26</v>
      </c>
    </row>
    <row r="251" spans="1:2" x14ac:dyDescent="0.25">
      <c r="A251" s="59">
        <v>24.5</v>
      </c>
      <c r="B251">
        <v>26</v>
      </c>
    </row>
    <row r="252" spans="1:2" x14ac:dyDescent="0.25">
      <c r="A252" s="59">
        <v>24.6</v>
      </c>
      <c r="B252">
        <v>28</v>
      </c>
    </row>
    <row r="253" spans="1:2" x14ac:dyDescent="0.25">
      <c r="A253" s="59">
        <v>24.7</v>
      </c>
      <c r="B253">
        <v>28</v>
      </c>
    </row>
    <row r="254" spans="1:2" x14ac:dyDescent="0.25">
      <c r="A254" s="59">
        <v>24.8</v>
      </c>
      <c r="B254">
        <v>28</v>
      </c>
    </row>
    <row r="255" spans="1:2" x14ac:dyDescent="0.25">
      <c r="A255" s="59">
        <v>24.9</v>
      </c>
      <c r="B255">
        <v>28</v>
      </c>
    </row>
    <row r="256" spans="1:2" x14ac:dyDescent="0.25">
      <c r="A256" s="59">
        <v>25</v>
      </c>
      <c r="B256">
        <v>28</v>
      </c>
    </row>
    <row r="257" spans="1:2" x14ac:dyDescent="0.25">
      <c r="A257" s="59">
        <v>25.1</v>
      </c>
      <c r="B257">
        <v>28</v>
      </c>
    </row>
    <row r="258" spans="1:2" x14ac:dyDescent="0.25">
      <c r="A258" s="59">
        <v>25.2</v>
      </c>
      <c r="B258">
        <v>28</v>
      </c>
    </row>
    <row r="259" spans="1:2" x14ac:dyDescent="0.25">
      <c r="A259" s="59">
        <v>25.3</v>
      </c>
      <c r="B259">
        <v>28</v>
      </c>
    </row>
    <row r="260" spans="1:2" x14ac:dyDescent="0.25">
      <c r="A260" s="59">
        <v>25.4</v>
      </c>
      <c r="B260">
        <v>28</v>
      </c>
    </row>
    <row r="261" spans="1:2" x14ac:dyDescent="0.25">
      <c r="A261" s="59">
        <v>25.5</v>
      </c>
      <c r="B261">
        <v>29</v>
      </c>
    </row>
    <row r="262" spans="1:2" x14ac:dyDescent="0.25">
      <c r="A262" s="59">
        <v>25.6</v>
      </c>
      <c r="B262">
        <v>29</v>
      </c>
    </row>
    <row r="263" spans="1:2" x14ac:dyDescent="0.25">
      <c r="A263" s="59">
        <v>25.7</v>
      </c>
      <c r="B263">
        <v>29</v>
      </c>
    </row>
    <row r="264" spans="1:2" x14ac:dyDescent="0.25">
      <c r="A264" s="59">
        <v>25.8</v>
      </c>
      <c r="B264">
        <v>29</v>
      </c>
    </row>
    <row r="265" spans="1:2" x14ac:dyDescent="0.25">
      <c r="A265" s="59">
        <v>25.9</v>
      </c>
      <c r="B265">
        <v>29</v>
      </c>
    </row>
    <row r="266" spans="1:2" x14ac:dyDescent="0.25">
      <c r="A266" s="59">
        <v>26</v>
      </c>
      <c r="B266">
        <v>29</v>
      </c>
    </row>
    <row r="267" spans="1:2" x14ac:dyDescent="0.25">
      <c r="A267" s="59">
        <v>26.1</v>
      </c>
      <c r="B267">
        <v>29</v>
      </c>
    </row>
    <row r="268" spans="1:2" x14ac:dyDescent="0.25">
      <c r="A268" s="59">
        <v>26.2</v>
      </c>
      <c r="B268">
        <v>29</v>
      </c>
    </row>
    <row r="269" spans="1:2" x14ac:dyDescent="0.25">
      <c r="A269" s="59">
        <v>26.3</v>
      </c>
      <c r="B269">
        <v>29</v>
      </c>
    </row>
    <row r="270" spans="1:2" x14ac:dyDescent="0.25">
      <c r="A270" s="59">
        <v>26.4</v>
      </c>
      <c r="B270">
        <v>30</v>
      </c>
    </row>
    <row r="271" spans="1:2" x14ac:dyDescent="0.25">
      <c r="A271" s="59">
        <v>26.5</v>
      </c>
      <c r="B271">
        <v>30</v>
      </c>
    </row>
    <row r="272" spans="1:2" x14ac:dyDescent="0.25">
      <c r="A272" s="59">
        <v>26.6</v>
      </c>
      <c r="B272">
        <v>30</v>
      </c>
    </row>
    <row r="273" spans="1:2" x14ac:dyDescent="0.25">
      <c r="A273" s="59">
        <v>26.7</v>
      </c>
      <c r="B273">
        <v>30</v>
      </c>
    </row>
    <row r="274" spans="1:2" x14ac:dyDescent="0.25">
      <c r="A274" s="59">
        <v>26.8</v>
      </c>
      <c r="B274">
        <v>30</v>
      </c>
    </row>
    <row r="275" spans="1:2" x14ac:dyDescent="0.25">
      <c r="A275" s="59">
        <v>26.9</v>
      </c>
      <c r="B275">
        <v>30</v>
      </c>
    </row>
    <row r="276" spans="1:2" x14ac:dyDescent="0.25">
      <c r="A276" s="59">
        <v>27</v>
      </c>
      <c r="B276">
        <v>30</v>
      </c>
    </row>
    <row r="277" spans="1:2" x14ac:dyDescent="0.25">
      <c r="A277" s="59">
        <v>27.1</v>
      </c>
      <c r="B277">
        <v>30</v>
      </c>
    </row>
    <row r="278" spans="1:2" x14ac:dyDescent="0.25">
      <c r="A278" s="59">
        <v>27.2</v>
      </c>
      <c r="B278">
        <v>31</v>
      </c>
    </row>
    <row r="279" spans="1:2" x14ac:dyDescent="0.25">
      <c r="A279" s="59">
        <v>27.3</v>
      </c>
      <c r="B279">
        <v>31</v>
      </c>
    </row>
    <row r="280" spans="1:2" x14ac:dyDescent="0.25">
      <c r="A280" s="59">
        <v>27.4</v>
      </c>
      <c r="B280">
        <v>31</v>
      </c>
    </row>
    <row r="281" spans="1:2" x14ac:dyDescent="0.25">
      <c r="A281" s="59">
        <v>27.5</v>
      </c>
      <c r="B281">
        <v>31</v>
      </c>
    </row>
    <row r="282" spans="1:2" x14ac:dyDescent="0.25">
      <c r="A282" s="59">
        <v>27.6</v>
      </c>
      <c r="B282">
        <v>31</v>
      </c>
    </row>
    <row r="283" spans="1:2" x14ac:dyDescent="0.25">
      <c r="A283" s="59">
        <v>27.7</v>
      </c>
      <c r="B283">
        <v>31</v>
      </c>
    </row>
    <row r="284" spans="1:2" x14ac:dyDescent="0.25">
      <c r="A284" s="59">
        <v>27.8</v>
      </c>
      <c r="B284">
        <v>31</v>
      </c>
    </row>
    <row r="285" spans="1:2" x14ac:dyDescent="0.25">
      <c r="A285" s="59">
        <v>27.9</v>
      </c>
      <c r="B285">
        <v>31</v>
      </c>
    </row>
    <row r="286" spans="1:2" x14ac:dyDescent="0.25">
      <c r="A286" s="59">
        <v>28</v>
      </c>
      <c r="B286">
        <v>31</v>
      </c>
    </row>
    <row r="287" spans="1:2" x14ac:dyDescent="0.25">
      <c r="A287" s="59">
        <v>28.1</v>
      </c>
      <c r="B287">
        <v>32</v>
      </c>
    </row>
    <row r="288" spans="1:2" x14ac:dyDescent="0.25">
      <c r="A288" s="59">
        <v>28.2</v>
      </c>
      <c r="B288">
        <v>32</v>
      </c>
    </row>
    <row r="289" spans="1:2" x14ac:dyDescent="0.25">
      <c r="A289" s="59">
        <v>28.3</v>
      </c>
      <c r="B289">
        <v>32</v>
      </c>
    </row>
    <row r="290" spans="1:2" x14ac:dyDescent="0.25">
      <c r="A290" s="59">
        <v>28.4</v>
      </c>
      <c r="B290">
        <v>32</v>
      </c>
    </row>
    <row r="291" spans="1:2" x14ac:dyDescent="0.25">
      <c r="A291" s="59">
        <v>28.5</v>
      </c>
      <c r="B291">
        <v>32</v>
      </c>
    </row>
    <row r="292" spans="1:2" x14ac:dyDescent="0.25">
      <c r="A292" s="59">
        <v>28.6</v>
      </c>
      <c r="B292">
        <v>32</v>
      </c>
    </row>
    <row r="293" spans="1:2" x14ac:dyDescent="0.25">
      <c r="A293" s="59">
        <v>28.7</v>
      </c>
      <c r="B293">
        <v>32</v>
      </c>
    </row>
    <row r="294" spans="1:2" x14ac:dyDescent="0.25">
      <c r="A294" s="59">
        <v>28.8</v>
      </c>
      <c r="B294">
        <v>32</v>
      </c>
    </row>
    <row r="295" spans="1:2" x14ac:dyDescent="0.25">
      <c r="A295" s="59">
        <v>28.9</v>
      </c>
      <c r="B295">
        <v>32</v>
      </c>
    </row>
    <row r="296" spans="1:2" x14ac:dyDescent="0.25">
      <c r="A296" s="59">
        <v>29</v>
      </c>
      <c r="B296">
        <v>33</v>
      </c>
    </row>
    <row r="297" spans="1:2" x14ac:dyDescent="0.25">
      <c r="A297" s="59">
        <v>29.1</v>
      </c>
      <c r="B297">
        <v>33</v>
      </c>
    </row>
    <row r="298" spans="1:2" x14ac:dyDescent="0.25">
      <c r="A298" s="59">
        <v>29.2</v>
      </c>
      <c r="B298">
        <v>33</v>
      </c>
    </row>
    <row r="299" spans="1:2" x14ac:dyDescent="0.25">
      <c r="A299" s="59">
        <v>29.3</v>
      </c>
      <c r="B299">
        <v>33</v>
      </c>
    </row>
    <row r="300" spans="1:2" x14ac:dyDescent="0.25">
      <c r="A300" s="59">
        <v>29.4</v>
      </c>
      <c r="B300">
        <v>33</v>
      </c>
    </row>
    <row r="301" spans="1:2" x14ac:dyDescent="0.25">
      <c r="A301" s="59">
        <v>29.5</v>
      </c>
      <c r="B301">
        <v>33</v>
      </c>
    </row>
    <row r="302" spans="1:2" x14ac:dyDescent="0.25">
      <c r="A302" s="59">
        <v>29.6</v>
      </c>
      <c r="B302">
        <v>33</v>
      </c>
    </row>
    <row r="303" spans="1:2" x14ac:dyDescent="0.25">
      <c r="A303" s="59">
        <v>29.7</v>
      </c>
      <c r="B303">
        <v>33</v>
      </c>
    </row>
    <row r="304" spans="1:2" x14ac:dyDescent="0.25">
      <c r="A304" s="59">
        <v>29.8</v>
      </c>
      <c r="B304">
        <v>33</v>
      </c>
    </row>
    <row r="305" spans="1:2" x14ac:dyDescent="0.25">
      <c r="A305" s="59">
        <v>29.9</v>
      </c>
      <c r="B305">
        <v>34</v>
      </c>
    </row>
    <row r="306" spans="1:2" x14ac:dyDescent="0.25">
      <c r="A306" s="59">
        <v>30</v>
      </c>
      <c r="B306">
        <v>34</v>
      </c>
    </row>
    <row r="307" spans="1:2" x14ac:dyDescent="0.25">
      <c r="A307" s="59">
        <v>30.1</v>
      </c>
      <c r="B307">
        <v>34</v>
      </c>
    </row>
    <row r="308" spans="1:2" x14ac:dyDescent="0.25">
      <c r="A308" s="59">
        <v>30.2</v>
      </c>
      <c r="B308">
        <v>34</v>
      </c>
    </row>
    <row r="309" spans="1:2" x14ac:dyDescent="0.25">
      <c r="A309" s="59">
        <v>30.3</v>
      </c>
      <c r="B309">
        <v>34</v>
      </c>
    </row>
    <row r="310" spans="1:2" x14ac:dyDescent="0.25">
      <c r="A310" s="59">
        <v>30.4</v>
      </c>
      <c r="B310">
        <v>34</v>
      </c>
    </row>
    <row r="311" spans="1:2" x14ac:dyDescent="0.25">
      <c r="A311" s="59">
        <v>30.5</v>
      </c>
      <c r="B311">
        <v>34</v>
      </c>
    </row>
    <row r="312" spans="1:2" x14ac:dyDescent="0.25">
      <c r="A312" s="59">
        <v>30.6</v>
      </c>
      <c r="B312">
        <v>34</v>
      </c>
    </row>
    <row r="313" spans="1:2" x14ac:dyDescent="0.25">
      <c r="A313" s="59">
        <v>30.7</v>
      </c>
      <c r="B313">
        <v>34</v>
      </c>
    </row>
    <row r="314" spans="1:2" x14ac:dyDescent="0.25">
      <c r="A314" s="59">
        <v>30.8</v>
      </c>
      <c r="B314">
        <v>35</v>
      </c>
    </row>
    <row r="315" spans="1:2" x14ac:dyDescent="0.25">
      <c r="A315" s="59">
        <v>30.9</v>
      </c>
      <c r="B315">
        <v>35</v>
      </c>
    </row>
    <row r="316" spans="1:2" x14ac:dyDescent="0.25">
      <c r="A316" s="59">
        <v>31</v>
      </c>
      <c r="B316">
        <v>35</v>
      </c>
    </row>
    <row r="317" spans="1:2" x14ac:dyDescent="0.25">
      <c r="A317" s="59">
        <v>31.1</v>
      </c>
      <c r="B317">
        <v>35</v>
      </c>
    </row>
    <row r="318" spans="1:2" x14ac:dyDescent="0.25">
      <c r="A318" s="59">
        <v>31.2</v>
      </c>
      <c r="B318">
        <v>35</v>
      </c>
    </row>
    <row r="319" spans="1:2" x14ac:dyDescent="0.25">
      <c r="A319" s="59">
        <v>31.3</v>
      </c>
      <c r="B319">
        <v>35</v>
      </c>
    </row>
    <row r="320" spans="1:2" x14ac:dyDescent="0.25">
      <c r="A320" s="59">
        <v>31.4</v>
      </c>
      <c r="B320">
        <v>35</v>
      </c>
    </row>
    <row r="321" spans="1:2" x14ac:dyDescent="0.25">
      <c r="A321" s="59">
        <v>31.5</v>
      </c>
      <c r="B321">
        <v>35</v>
      </c>
    </row>
    <row r="322" spans="1:2" x14ac:dyDescent="0.25">
      <c r="A322" s="59">
        <v>31.6</v>
      </c>
      <c r="B322">
        <v>35</v>
      </c>
    </row>
    <row r="323" spans="1:2" x14ac:dyDescent="0.25">
      <c r="A323" s="59">
        <v>31.7</v>
      </c>
      <c r="B323">
        <v>36</v>
      </c>
    </row>
    <row r="324" spans="1:2" x14ac:dyDescent="0.25">
      <c r="A324" s="59">
        <v>31.8</v>
      </c>
      <c r="B324">
        <v>36</v>
      </c>
    </row>
    <row r="325" spans="1:2" x14ac:dyDescent="0.25">
      <c r="A325" s="59">
        <v>31.9</v>
      </c>
      <c r="B325">
        <v>36</v>
      </c>
    </row>
    <row r="326" spans="1:2" x14ac:dyDescent="0.25">
      <c r="A326" s="59">
        <v>32</v>
      </c>
      <c r="B326">
        <v>36</v>
      </c>
    </row>
    <row r="327" spans="1:2" x14ac:dyDescent="0.25">
      <c r="A327" s="59">
        <v>32.1</v>
      </c>
      <c r="B327">
        <v>36</v>
      </c>
    </row>
    <row r="328" spans="1:2" x14ac:dyDescent="0.25">
      <c r="A328" s="59">
        <v>32.200000000000003</v>
      </c>
      <c r="B328">
        <v>36</v>
      </c>
    </row>
    <row r="329" spans="1:2" x14ac:dyDescent="0.25">
      <c r="A329" s="59">
        <v>32.299999999999997</v>
      </c>
      <c r="B329">
        <v>36</v>
      </c>
    </row>
    <row r="330" spans="1:2" x14ac:dyDescent="0.25">
      <c r="A330" s="59">
        <v>32.4</v>
      </c>
      <c r="B330">
        <v>36</v>
      </c>
    </row>
    <row r="331" spans="1:2" x14ac:dyDescent="0.25">
      <c r="A331" s="59">
        <v>32.5</v>
      </c>
      <c r="B331">
        <v>37</v>
      </c>
    </row>
    <row r="332" spans="1:2" x14ac:dyDescent="0.25">
      <c r="A332" s="59">
        <v>32.6</v>
      </c>
      <c r="B332">
        <v>37</v>
      </c>
    </row>
    <row r="333" spans="1:2" x14ac:dyDescent="0.25">
      <c r="A333" s="59">
        <v>32.700000000000003</v>
      </c>
      <c r="B333">
        <v>37</v>
      </c>
    </row>
    <row r="334" spans="1:2" x14ac:dyDescent="0.25">
      <c r="A334" s="59">
        <v>32.799999999999997</v>
      </c>
      <c r="B334">
        <v>37</v>
      </c>
    </row>
    <row r="335" spans="1:2" x14ac:dyDescent="0.25">
      <c r="A335" s="59">
        <v>32.9</v>
      </c>
      <c r="B335">
        <v>37</v>
      </c>
    </row>
    <row r="336" spans="1:2" x14ac:dyDescent="0.25">
      <c r="A336" s="59">
        <v>33</v>
      </c>
      <c r="B336">
        <v>37</v>
      </c>
    </row>
    <row r="337" spans="1:2" x14ac:dyDescent="0.25">
      <c r="A337" s="59">
        <v>33.1</v>
      </c>
      <c r="B337">
        <v>37</v>
      </c>
    </row>
    <row r="338" spans="1:2" x14ac:dyDescent="0.25">
      <c r="A338" s="59">
        <v>33.200000000000003</v>
      </c>
      <c r="B338">
        <v>37</v>
      </c>
    </row>
    <row r="339" spans="1:2" x14ac:dyDescent="0.25">
      <c r="A339" s="59">
        <v>33.299999999999997</v>
      </c>
      <c r="B339">
        <v>37</v>
      </c>
    </row>
    <row r="340" spans="1:2" x14ac:dyDescent="0.25">
      <c r="A340" s="59">
        <v>33.4</v>
      </c>
      <c r="B340">
        <v>38</v>
      </c>
    </row>
    <row r="341" spans="1:2" x14ac:dyDescent="0.25">
      <c r="A341" s="59">
        <v>33.5</v>
      </c>
      <c r="B341">
        <v>38</v>
      </c>
    </row>
    <row r="342" spans="1:2" x14ac:dyDescent="0.25">
      <c r="A342" s="59">
        <v>33.6</v>
      </c>
      <c r="B342">
        <v>38</v>
      </c>
    </row>
    <row r="343" spans="1:2" x14ac:dyDescent="0.25">
      <c r="A343" s="59">
        <v>33.700000000000003</v>
      </c>
      <c r="B343">
        <v>38</v>
      </c>
    </row>
    <row r="344" spans="1:2" x14ac:dyDescent="0.25">
      <c r="A344" s="59">
        <v>33.799999999999997</v>
      </c>
      <c r="B344">
        <v>38</v>
      </c>
    </row>
    <row r="345" spans="1:2" x14ac:dyDescent="0.25">
      <c r="A345" s="59">
        <v>33.9</v>
      </c>
      <c r="B345">
        <v>38</v>
      </c>
    </row>
    <row r="346" spans="1:2" x14ac:dyDescent="0.25">
      <c r="A346" s="59">
        <v>34</v>
      </c>
      <c r="B346">
        <v>38</v>
      </c>
    </row>
    <row r="347" spans="1:2" x14ac:dyDescent="0.25">
      <c r="A347" s="59">
        <v>34.1</v>
      </c>
      <c r="B347">
        <v>38</v>
      </c>
    </row>
    <row r="348" spans="1:2" x14ac:dyDescent="0.25">
      <c r="A348" s="59">
        <v>34.200000000000003</v>
      </c>
      <c r="B348">
        <v>38</v>
      </c>
    </row>
    <row r="349" spans="1:2" x14ac:dyDescent="0.25">
      <c r="A349" s="59">
        <v>34.299999999999997</v>
      </c>
      <c r="B349">
        <v>39</v>
      </c>
    </row>
    <row r="350" spans="1:2" x14ac:dyDescent="0.25">
      <c r="A350" s="59">
        <v>34.4</v>
      </c>
      <c r="B350">
        <v>39</v>
      </c>
    </row>
    <row r="351" spans="1:2" x14ac:dyDescent="0.25">
      <c r="A351" s="59">
        <v>34.5</v>
      </c>
      <c r="B351">
        <v>39</v>
      </c>
    </row>
    <row r="352" spans="1:2" x14ac:dyDescent="0.25">
      <c r="A352" s="59">
        <v>34.6</v>
      </c>
      <c r="B352">
        <v>39</v>
      </c>
    </row>
    <row r="353" spans="1:2" x14ac:dyDescent="0.25">
      <c r="A353" s="59">
        <v>34.700000000000003</v>
      </c>
      <c r="B353">
        <v>39</v>
      </c>
    </row>
    <row r="354" spans="1:2" x14ac:dyDescent="0.25">
      <c r="A354" s="59">
        <v>34.799999999999997</v>
      </c>
      <c r="B354">
        <v>39</v>
      </c>
    </row>
    <row r="355" spans="1:2" x14ac:dyDescent="0.25">
      <c r="A355" s="59">
        <v>34.9</v>
      </c>
      <c r="B355">
        <v>39</v>
      </c>
    </row>
    <row r="356" spans="1:2" x14ac:dyDescent="0.25">
      <c r="A356" s="59">
        <v>35</v>
      </c>
      <c r="B356">
        <v>39</v>
      </c>
    </row>
    <row r="357" spans="1:2" x14ac:dyDescent="0.25">
      <c r="A357" s="59">
        <v>35.1</v>
      </c>
      <c r="B357">
        <v>39</v>
      </c>
    </row>
    <row r="358" spans="1:2" x14ac:dyDescent="0.25">
      <c r="A358" s="59">
        <v>35.200000000000003</v>
      </c>
      <c r="B358">
        <v>40</v>
      </c>
    </row>
    <row r="359" spans="1:2" x14ac:dyDescent="0.25">
      <c r="A359" s="59">
        <v>35.299999999999997</v>
      </c>
      <c r="B359">
        <v>40</v>
      </c>
    </row>
    <row r="360" spans="1:2" x14ac:dyDescent="0.25">
      <c r="A360" s="59">
        <v>35.4</v>
      </c>
      <c r="B360">
        <v>40</v>
      </c>
    </row>
    <row r="361" spans="1:2" x14ac:dyDescent="0.25">
      <c r="A361" s="59">
        <v>35.5</v>
      </c>
      <c r="B361">
        <v>40</v>
      </c>
    </row>
    <row r="362" spans="1:2" x14ac:dyDescent="0.25">
      <c r="A362" s="59">
        <v>35.6</v>
      </c>
      <c r="B362">
        <v>40</v>
      </c>
    </row>
    <row r="363" spans="1:2" x14ac:dyDescent="0.25">
      <c r="A363" s="59">
        <v>35.700000000000003</v>
      </c>
      <c r="B363">
        <v>40</v>
      </c>
    </row>
    <row r="364" spans="1:2" x14ac:dyDescent="0.25">
      <c r="A364" s="59">
        <v>35.799999999999997</v>
      </c>
      <c r="B364">
        <v>40</v>
      </c>
    </row>
    <row r="365" spans="1:2" x14ac:dyDescent="0.25">
      <c r="A365" s="59">
        <v>35.9</v>
      </c>
      <c r="B365">
        <v>40</v>
      </c>
    </row>
    <row r="366" spans="1:2" x14ac:dyDescent="0.25">
      <c r="A366" s="59">
        <v>36</v>
      </c>
      <c r="B366">
        <v>40</v>
      </c>
    </row>
    <row r="367" spans="1:2" x14ac:dyDescent="0.25">
      <c r="A367">
        <v>36.1</v>
      </c>
      <c r="B367">
        <v>41</v>
      </c>
    </row>
    <row r="368" spans="1:2" x14ac:dyDescent="0.25">
      <c r="A368">
        <v>36.200000000000003</v>
      </c>
      <c r="B368">
        <v>41</v>
      </c>
    </row>
    <row r="369" spans="1:2" x14ac:dyDescent="0.25">
      <c r="A369">
        <v>36.299999999999997</v>
      </c>
      <c r="B369">
        <v>41</v>
      </c>
    </row>
    <row r="370" spans="1:2" x14ac:dyDescent="0.25">
      <c r="A370">
        <v>36.4</v>
      </c>
      <c r="B370">
        <v>41</v>
      </c>
    </row>
    <row r="371" spans="1:2" x14ac:dyDescent="0.25">
      <c r="A371">
        <v>36.5</v>
      </c>
      <c r="B371">
        <v>41</v>
      </c>
    </row>
    <row r="372" spans="1:2" x14ac:dyDescent="0.25">
      <c r="A372">
        <v>36.6</v>
      </c>
      <c r="B372">
        <v>41</v>
      </c>
    </row>
    <row r="373" spans="1:2" x14ac:dyDescent="0.25">
      <c r="A373">
        <v>36.700000000000003</v>
      </c>
      <c r="B373">
        <v>41</v>
      </c>
    </row>
    <row r="374" spans="1:2" x14ac:dyDescent="0.25">
      <c r="A374">
        <v>36.799999999999997</v>
      </c>
      <c r="B374">
        <v>41</v>
      </c>
    </row>
    <row r="375" spans="1:2" x14ac:dyDescent="0.25">
      <c r="A375">
        <v>36.9</v>
      </c>
      <c r="B375">
        <v>41</v>
      </c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CBC6E-F30D-4080-9A43-27500E2D95C5}">
  <dimension ref="A1:D4"/>
  <sheetViews>
    <sheetView workbookViewId="0">
      <selection activeCell="D4" sqref="D4"/>
    </sheetView>
  </sheetViews>
  <sheetFormatPr defaultRowHeight="15" x14ac:dyDescent="0.25"/>
  <sheetData>
    <row r="1" spans="1:4" x14ac:dyDescent="0.25">
      <c r="A1">
        <v>1</v>
      </c>
      <c r="B1">
        <v>1.5</v>
      </c>
      <c r="C1">
        <v>1</v>
      </c>
      <c r="D1">
        <v>2</v>
      </c>
    </row>
    <row r="2" spans="1:4" x14ac:dyDescent="0.25">
      <c r="A2">
        <v>2</v>
      </c>
      <c r="B2">
        <v>1</v>
      </c>
      <c r="C2">
        <v>2</v>
      </c>
      <c r="D2">
        <v>0</v>
      </c>
    </row>
    <row r="3" spans="1:4" x14ac:dyDescent="0.25">
      <c r="A3">
        <v>3</v>
      </c>
      <c r="B3">
        <v>0.5</v>
      </c>
    </row>
    <row r="4" spans="1:4" x14ac:dyDescent="0.25">
      <c r="A4">
        <v>4</v>
      </c>
      <c r="B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46A0-D5E4-43C1-95BF-51B00527CBC5}">
  <dimension ref="A1:B42"/>
  <sheetViews>
    <sheetView workbookViewId="0">
      <selection activeCell="A43" sqref="A43"/>
    </sheetView>
  </sheetViews>
  <sheetFormatPr defaultRowHeight="15" x14ac:dyDescent="0.25"/>
  <sheetData>
    <row r="1" spans="1:2" x14ac:dyDescent="0.25">
      <c r="A1" s="98">
        <f>0.2*-1</f>
        <v>-0.2</v>
      </c>
      <c r="B1" s="98">
        <f>1*-1</f>
        <v>-1</v>
      </c>
    </row>
    <row r="2" spans="1:2" x14ac:dyDescent="0.25">
      <c r="A2" s="59">
        <v>0</v>
      </c>
      <c r="B2">
        <v>0</v>
      </c>
    </row>
    <row r="3" spans="1:2" x14ac:dyDescent="0.25">
      <c r="A3" s="59">
        <v>0.8</v>
      </c>
      <c r="B3">
        <v>1</v>
      </c>
    </row>
    <row r="4" spans="1:2" x14ac:dyDescent="0.25">
      <c r="A4" s="59">
        <v>1.6</v>
      </c>
      <c r="B4">
        <v>2</v>
      </c>
    </row>
    <row r="5" spans="1:2" x14ac:dyDescent="0.25">
      <c r="A5" s="59">
        <v>2.5</v>
      </c>
      <c r="B5">
        <v>3</v>
      </c>
    </row>
    <row r="6" spans="1:2" x14ac:dyDescent="0.25">
      <c r="A6" s="59">
        <v>3.4</v>
      </c>
      <c r="B6">
        <v>4</v>
      </c>
    </row>
    <row r="7" spans="1:2" x14ac:dyDescent="0.25">
      <c r="A7" s="59">
        <v>4.3</v>
      </c>
      <c r="B7">
        <v>5</v>
      </c>
    </row>
    <row r="8" spans="1:2" x14ac:dyDescent="0.25">
      <c r="A8" s="59">
        <v>5.2</v>
      </c>
      <c r="B8">
        <v>6</v>
      </c>
    </row>
    <row r="9" spans="1:2" x14ac:dyDescent="0.25">
      <c r="A9" s="59">
        <v>6.1</v>
      </c>
      <c r="B9">
        <v>7</v>
      </c>
    </row>
    <row r="10" spans="1:2" x14ac:dyDescent="0.25">
      <c r="A10" s="59">
        <v>6.9</v>
      </c>
      <c r="B10">
        <v>8</v>
      </c>
    </row>
    <row r="11" spans="1:2" x14ac:dyDescent="0.25">
      <c r="A11" s="59">
        <v>7.8</v>
      </c>
      <c r="B11">
        <v>9</v>
      </c>
    </row>
    <row r="12" spans="1:2" x14ac:dyDescent="0.25">
      <c r="A12" s="59">
        <v>8.6999999999999993</v>
      </c>
      <c r="B12">
        <v>10</v>
      </c>
    </row>
    <row r="13" spans="1:2" x14ac:dyDescent="0.25">
      <c r="A13" s="59">
        <v>9.6</v>
      </c>
      <c r="B13">
        <v>11</v>
      </c>
    </row>
    <row r="14" spans="1:2" x14ac:dyDescent="0.25">
      <c r="A14" s="59">
        <v>10.5</v>
      </c>
      <c r="B14">
        <v>12</v>
      </c>
    </row>
    <row r="15" spans="1:2" x14ac:dyDescent="0.25">
      <c r="A15" s="59">
        <v>11.3</v>
      </c>
      <c r="B15">
        <v>13</v>
      </c>
    </row>
    <row r="16" spans="1:2" x14ac:dyDescent="0.25">
      <c r="A16" s="59">
        <v>12.2</v>
      </c>
      <c r="B16">
        <v>14</v>
      </c>
    </row>
    <row r="17" spans="1:2" x14ac:dyDescent="0.25">
      <c r="A17" s="59">
        <v>13.1</v>
      </c>
      <c r="B17">
        <v>15</v>
      </c>
    </row>
    <row r="18" spans="1:2" x14ac:dyDescent="0.25">
      <c r="A18" s="59">
        <v>14</v>
      </c>
      <c r="B18">
        <v>16</v>
      </c>
    </row>
    <row r="19" spans="1:2" x14ac:dyDescent="0.25">
      <c r="A19" s="59">
        <v>14.9</v>
      </c>
      <c r="B19">
        <v>17</v>
      </c>
    </row>
    <row r="20" spans="1:2" x14ac:dyDescent="0.25">
      <c r="A20" s="59">
        <v>15.8</v>
      </c>
      <c r="B20">
        <v>18</v>
      </c>
    </row>
    <row r="21" spans="1:2" x14ac:dyDescent="0.25">
      <c r="A21" s="59">
        <v>16.600000000000001</v>
      </c>
      <c r="B21">
        <v>19</v>
      </c>
    </row>
    <row r="22" spans="1:2" x14ac:dyDescent="0.25">
      <c r="A22" s="59">
        <v>17.5</v>
      </c>
      <c r="B22">
        <v>20</v>
      </c>
    </row>
    <row r="23" spans="1:2" x14ac:dyDescent="0.25">
      <c r="A23" s="59">
        <v>18.399999999999999</v>
      </c>
      <c r="B23">
        <v>21</v>
      </c>
    </row>
    <row r="24" spans="1:2" x14ac:dyDescent="0.25">
      <c r="A24" s="59">
        <v>19.3</v>
      </c>
      <c r="B24">
        <v>22</v>
      </c>
    </row>
    <row r="25" spans="1:2" x14ac:dyDescent="0.25">
      <c r="A25" s="59">
        <v>20.2</v>
      </c>
      <c r="B25">
        <v>23</v>
      </c>
    </row>
    <row r="26" spans="1:2" x14ac:dyDescent="0.25">
      <c r="A26" s="59">
        <v>21.1</v>
      </c>
      <c r="B26">
        <v>24</v>
      </c>
    </row>
    <row r="27" spans="1:2" x14ac:dyDescent="0.25">
      <c r="A27" s="59">
        <v>21.9</v>
      </c>
      <c r="B27">
        <v>25</v>
      </c>
    </row>
    <row r="28" spans="1:2" x14ac:dyDescent="0.25">
      <c r="A28" s="59">
        <v>22.8</v>
      </c>
      <c r="B28">
        <v>26</v>
      </c>
    </row>
    <row r="29" spans="1:2" x14ac:dyDescent="0.25">
      <c r="A29" s="59">
        <v>23.7</v>
      </c>
      <c r="B29">
        <v>27</v>
      </c>
    </row>
    <row r="30" spans="1:2" x14ac:dyDescent="0.25">
      <c r="A30" s="59">
        <v>24.6</v>
      </c>
      <c r="B30">
        <v>28</v>
      </c>
    </row>
    <row r="31" spans="1:2" x14ac:dyDescent="0.25">
      <c r="A31" s="59">
        <v>25.5</v>
      </c>
      <c r="B31">
        <v>29</v>
      </c>
    </row>
    <row r="32" spans="1:2" x14ac:dyDescent="0.25">
      <c r="A32" s="59">
        <v>26.4</v>
      </c>
      <c r="B32">
        <v>30</v>
      </c>
    </row>
    <row r="33" spans="1:2" x14ac:dyDescent="0.25">
      <c r="A33" s="59">
        <v>27.2</v>
      </c>
      <c r="B33">
        <v>31</v>
      </c>
    </row>
    <row r="34" spans="1:2" x14ac:dyDescent="0.25">
      <c r="A34" s="59">
        <v>28.1</v>
      </c>
      <c r="B34">
        <v>32</v>
      </c>
    </row>
    <row r="35" spans="1:2" x14ac:dyDescent="0.25">
      <c r="A35" s="59">
        <v>29</v>
      </c>
      <c r="B35">
        <v>33</v>
      </c>
    </row>
    <row r="36" spans="1:2" x14ac:dyDescent="0.25">
      <c r="A36" s="59">
        <v>29.9</v>
      </c>
      <c r="B36">
        <v>34</v>
      </c>
    </row>
    <row r="37" spans="1:2" x14ac:dyDescent="0.25">
      <c r="A37" s="59">
        <v>30.8</v>
      </c>
      <c r="B37">
        <v>35</v>
      </c>
    </row>
    <row r="38" spans="1:2" x14ac:dyDescent="0.25">
      <c r="A38" s="59">
        <v>31.7</v>
      </c>
      <c r="B38">
        <v>36</v>
      </c>
    </row>
    <row r="39" spans="1:2" x14ac:dyDescent="0.25">
      <c r="A39" s="59">
        <v>32.5</v>
      </c>
      <c r="B39">
        <v>37</v>
      </c>
    </row>
    <row r="40" spans="1:2" x14ac:dyDescent="0.25">
      <c r="A40" s="59">
        <v>33.4</v>
      </c>
      <c r="B40">
        <v>38</v>
      </c>
    </row>
    <row r="41" spans="1:2" x14ac:dyDescent="0.25">
      <c r="A41" s="59">
        <v>34.299999999999997</v>
      </c>
      <c r="B41">
        <v>39</v>
      </c>
    </row>
    <row r="42" spans="1:2" x14ac:dyDescent="0.25">
      <c r="A42" s="59">
        <v>35.200000000000003</v>
      </c>
      <c r="B42">
        <v>40</v>
      </c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85e71c7e-3c5c-4cf5-b249-b41bfecefe1b}" enabled="1" method="Standard" siteId="{699dd8f2-6f2d-4c6a-b000-323c59b61a5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Ruder Cup 2024</vt:lpstr>
      <vt:lpstr>Nøgle</vt:lpstr>
      <vt:lpstr>Point</vt:lpstr>
      <vt:lpstr>SPH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Karsten</dc:creator>
  <cp:lastModifiedBy>Karsten Juhler</cp:lastModifiedBy>
  <cp:lastPrinted>2024-09-28T13:59:16Z</cp:lastPrinted>
  <dcterms:created xsi:type="dcterms:W3CDTF">2016-09-18T15:28:57Z</dcterms:created>
  <dcterms:modified xsi:type="dcterms:W3CDTF">2024-10-02T14:49:43Z</dcterms:modified>
</cp:coreProperties>
</file>